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795" windowHeight="9615" activeTab="2"/>
  </bookViews>
  <sheets>
    <sheet name="SUMMARY" sheetId="7" r:id="rId1"/>
    <sheet name="Increases" sheetId="1" r:id="rId2"/>
    <sheet name="Decreases" sheetId="5" r:id="rId3"/>
    <sheet name="Acerno_Cache_XXXXX" sheetId="9" state="veryHidden" r:id="rId4"/>
    <sheet name="Revenue" sheetId="8" r:id="rId5"/>
  </sheets>
  <definedNames>
    <definedName name="_xlnm.Print_Area" localSheetId="1">Increases!$A$1:$K$38</definedName>
    <definedName name="_xlnm.Print_Titles" localSheetId="2">Decreases!$1:$3</definedName>
    <definedName name="_xlnm.Print_Titles" localSheetId="1">Increases!$1:$3</definedName>
    <definedName name="_xlnm.Print_Titles" localSheetId="4">Revenue!$1:$3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/>
  <c r="A15" i="1"/>
  <c r="A16" i="1"/>
  <c r="A98" i="5"/>
  <c r="A99" i="5"/>
  <c r="A100" i="5"/>
  <c r="A101" i="5"/>
  <c r="H107" i="5" l="1"/>
  <c r="E5" i="7" l="1"/>
  <c r="H112" i="5"/>
  <c r="E11" i="7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5" i="5"/>
  <c r="A5" i="1" l="1"/>
  <c r="A6" i="1" s="1"/>
  <c r="A7" i="1" s="1"/>
  <c r="A8" i="1" s="1"/>
  <c r="A9" i="1" s="1"/>
  <c r="A10" i="1" s="1"/>
  <c r="A11" i="1" s="1"/>
  <c r="A12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J38" i="1" l="1"/>
  <c r="H38" i="1" l="1"/>
  <c r="H11" i="8"/>
  <c r="O4" i="1" s="1"/>
  <c r="G11" i="8"/>
  <c r="F11" i="8"/>
  <c r="E11" i="8"/>
  <c r="F112" i="5" l="1"/>
  <c r="G38" i="1"/>
  <c r="I38" i="1" l="1"/>
  <c r="F38" i="1"/>
  <c r="I112" i="5" l="1"/>
  <c r="O5" i="1" s="1"/>
  <c r="G112" i="5"/>
  <c r="N5" i="1" s="1"/>
  <c r="D5" i="7" l="1"/>
  <c r="D6" i="7" s="1"/>
  <c r="B5" i="7"/>
  <c r="D11" i="7"/>
  <c r="E6" i="7" l="1"/>
  <c r="O6" i="1"/>
  <c r="K14" i="1" s="1"/>
  <c r="C5" i="7"/>
  <c r="C6" i="7" s="1"/>
  <c r="N4" i="1"/>
  <c r="N6" i="1" s="1"/>
  <c r="H40" i="1" s="1"/>
  <c r="B6" i="7"/>
  <c r="E10" i="7" l="1"/>
  <c r="E12" i="7" s="1"/>
  <c r="E13" i="7" s="1"/>
  <c r="D10" i="7"/>
  <c r="D12" i="7" s="1"/>
  <c r="D13" i="7" s="1"/>
  <c r="C11" i="7"/>
  <c r="B11" i="7"/>
  <c r="C10" i="7"/>
  <c r="B10" i="7"/>
  <c r="C12" i="7" l="1"/>
  <c r="C13" i="7" s="1"/>
  <c r="B12" i="7"/>
  <c r="B13" i="7" s="1"/>
  <c r="K38" i="1" l="1"/>
  <c r="K40" i="1" s="1"/>
</calcChain>
</file>

<file path=xl/sharedStrings.xml><?xml version="1.0" encoding="utf-8"?>
<sst xmlns="http://schemas.openxmlformats.org/spreadsheetml/2006/main" count="538" uniqueCount="239">
  <si>
    <t>Department</t>
  </si>
  <si>
    <t>Description</t>
  </si>
  <si>
    <t>Initial Proposed Increase</t>
  </si>
  <si>
    <t>Agreed to Proposed Increase</t>
  </si>
  <si>
    <t>Member</t>
  </si>
  <si>
    <t>COUNCIL DRAFT Amendment Increases</t>
  </si>
  <si>
    <t>Budget Work Session #</t>
  </si>
  <si>
    <t>WS1</t>
  </si>
  <si>
    <t>WS2</t>
  </si>
  <si>
    <t>Item #</t>
  </si>
  <si>
    <t>COUNCIL DRAFT Amendment Decreases</t>
  </si>
  <si>
    <t>Initial Proposed Decrease</t>
  </si>
  <si>
    <t>Agreed to Proposed Decrease</t>
  </si>
  <si>
    <t>Total</t>
  </si>
  <si>
    <t>TOTAL</t>
  </si>
  <si>
    <t>Proposed GF Amendments SUMMARY</t>
  </si>
  <si>
    <t xml:space="preserve">General Fund Revenue  </t>
  </si>
  <si>
    <t>Proposed Increases/ (Decreases)</t>
  </si>
  <si>
    <t>General Fund Revenue Increases/ (Decreases), Net</t>
  </si>
  <si>
    <t>General Fund Expenditures Increases</t>
  </si>
  <si>
    <t>General Fund Expenditures Decreases</t>
  </si>
  <si>
    <t xml:space="preserve">VARIANCE </t>
  </si>
  <si>
    <t>Agreed Increases/ (Decreases)</t>
  </si>
  <si>
    <t>FY2019 Proposed</t>
  </si>
  <si>
    <t>COUNCIL DRAFT Amendment Revenues</t>
  </si>
  <si>
    <t>FY2019</t>
  </si>
  <si>
    <t>Initial Proposed Revenue</t>
  </si>
  <si>
    <t>Agreed to Proposed Revenue</t>
  </si>
  <si>
    <t xml:space="preserve">General Fund Expenditures                                                                                        </t>
  </si>
  <si>
    <t>WS3</t>
  </si>
  <si>
    <t>WS5</t>
  </si>
  <si>
    <t>Non-Departmental</t>
  </si>
  <si>
    <t>Final Proposed Increase</t>
  </si>
  <si>
    <t>Approved Resources</t>
  </si>
  <si>
    <t>Source</t>
  </si>
  <si>
    <t>FY19</t>
  </si>
  <si>
    <t>Revenue</t>
  </si>
  <si>
    <t>Decreases</t>
  </si>
  <si>
    <t>BALANCE</t>
  </si>
  <si>
    <t>Expenditure increaes</t>
  </si>
  <si>
    <t>Revenue increases</t>
  </si>
  <si>
    <t>Expenditure decreases</t>
  </si>
  <si>
    <t>FY2021/FY2022 Mayor's Proposed Revenue Budget</t>
  </si>
  <si>
    <t>FY2021/FY2022 City Council Amended Revenue Budget</t>
  </si>
  <si>
    <t>FY2021/FY2022 Mayor's Proposed Expenditure Budget</t>
  </si>
  <si>
    <t>FY2021/FY2022 City Council Amended Expenditure Budget</t>
  </si>
  <si>
    <t>FY2022 Proposed</t>
  </si>
  <si>
    <t>FY2022</t>
  </si>
  <si>
    <t>FY22</t>
  </si>
  <si>
    <t>Fund</t>
  </si>
  <si>
    <t>SV2103</t>
  </si>
  <si>
    <t>Addison</t>
  </si>
  <si>
    <t>07302-Office of Community Engagement</t>
  </si>
  <si>
    <t>Restore to FY19 actual funding levels within the Office of the Press Secretary (still an increase from FY20 and FY21)</t>
  </si>
  <si>
    <t>SV2104</t>
  </si>
  <si>
    <t>07302- Office of Community Engagement</t>
  </si>
  <si>
    <t>SV2238</t>
  </si>
  <si>
    <t xml:space="preserve">Restore to FY19 actual funding levels </t>
  </si>
  <si>
    <t>04120 - Police Operations</t>
  </si>
  <si>
    <t>SV2239</t>
  </si>
  <si>
    <t>SV1502</t>
  </si>
  <si>
    <t>Reduces the increase in fleet maintenance funding</t>
  </si>
  <si>
    <t>Richmond Ambulance Authoriy</t>
  </si>
  <si>
    <t>Non-Dep</t>
  </si>
  <si>
    <t>Reduces City contribution from $4 million to $3.8 million(RAA operating with $1.2 million surplus)</t>
  </si>
  <si>
    <t>Special Reserve Acct</t>
  </si>
  <si>
    <t>ISF - Self-insurance Risk Management Fund</t>
  </si>
  <si>
    <t>Reduces 1st year contribution from $250,000 to $200,000</t>
  </si>
  <si>
    <t>Operating Transfer to OPEB</t>
  </si>
  <si>
    <t>Reduces OPEB contribution from $1.4 million to $1.3 million</t>
  </si>
  <si>
    <t>Funding set aside for planning Richmond’s Participatory Budgeting process. Funds will support education and outreach efforts of Storefront for Community Design and the Council-appointed Participatory Budgeting Steering Commission</t>
  </si>
  <si>
    <t>Human Resources</t>
  </si>
  <si>
    <t>Office of the City Auditor</t>
  </si>
  <si>
    <t>To pay the City Auditor’s office to conduct a fiscal review of all City of Richmond Departments including Richmond Public Schools</t>
  </si>
  <si>
    <t>Department of Planning and Development Review</t>
  </si>
  <si>
    <t>First year of funding for consultant services and staff time to re-write the City Zoning Ordinance in accordance with the newly adopted Richmond 300 Comprehensive Plan</t>
  </si>
  <si>
    <t>City Lobbyist Contract Increase</t>
  </si>
  <si>
    <t>Jones</t>
  </si>
  <si>
    <t>Library -Library Adminis</t>
  </si>
  <si>
    <t>Library -Children And Fa</t>
  </si>
  <si>
    <t>Library -Young Adult Services</t>
  </si>
  <si>
    <t>Library -City Records Ce</t>
  </si>
  <si>
    <t>Library -Neighborhood Co</t>
  </si>
  <si>
    <t>PDR-Land Use Admini</t>
  </si>
  <si>
    <t>PDR-Permits And Ins</t>
  </si>
  <si>
    <t>PDR-Administration</t>
  </si>
  <si>
    <t>PDR-Prop. Maint Cod</t>
  </si>
  <si>
    <t>Chief Of Staff-Legislative Svc</t>
  </si>
  <si>
    <t>Assessor- Technical Suppo</t>
  </si>
  <si>
    <t>Assessor- Customer Serv &amp;</t>
  </si>
  <si>
    <t>Attorney-Legal Counsel</t>
  </si>
  <si>
    <t>Inspector General</t>
  </si>
  <si>
    <t>HR-Hr Management</t>
  </si>
  <si>
    <t>HR-Recruitment, Se</t>
  </si>
  <si>
    <t>HR-Benefits Admini</t>
  </si>
  <si>
    <t>HR-Employee Relati</t>
  </si>
  <si>
    <t>HR-Training &amp; Deve</t>
  </si>
  <si>
    <t>HR-Operations</t>
  </si>
  <si>
    <t>Judiciary-Attorney For Co</t>
  </si>
  <si>
    <t>Judiciary-Circuit Ct.I(Jm</t>
  </si>
  <si>
    <t>Judiciary-Adult Drug Cour</t>
  </si>
  <si>
    <t>Human Serv-Management Serv</t>
  </si>
  <si>
    <t>Human Serv-Office of Children and Families</t>
  </si>
  <si>
    <t>Human Serv-Office of Equity and Inclusion</t>
  </si>
  <si>
    <t>Justice Services-Administration</t>
  </si>
  <si>
    <t>Justice Services-Community Svc</t>
  </si>
  <si>
    <t>Justice Services-Community Corrections</t>
  </si>
  <si>
    <t>Justice Services-Home Elec Monitoring</t>
  </si>
  <si>
    <t>Justice Services-Adult Day Reporting Center</t>
  </si>
  <si>
    <t>Justice Services- Children and Youth</t>
  </si>
  <si>
    <t>Sheriff-Jail Administra</t>
  </si>
  <si>
    <t>Sheriff-Courts</t>
  </si>
  <si>
    <t>Sheriff-Jail Human Serv</t>
  </si>
  <si>
    <t>Registrar- Conduct Of Elec</t>
  </si>
  <si>
    <t>JDC-Dispute Resolut</t>
  </si>
  <si>
    <t>CAO-City-Wide Leadership Admin&amp;Mgt</t>
  </si>
  <si>
    <t>CAO-City-Wide Special Svcs</t>
  </si>
  <si>
    <t>Budget-Budget Formulation</t>
  </si>
  <si>
    <t>Budget-Grants Writing Coord</t>
  </si>
  <si>
    <t>Finance-Management</t>
  </si>
  <si>
    <t>Finance-General Accounting</t>
  </si>
  <si>
    <t>Finance-Collections</t>
  </si>
  <si>
    <t>Finance-Assessments And</t>
  </si>
  <si>
    <t>Finance-Audit And Compl</t>
  </si>
  <si>
    <t>Finance-Commissioner of Revenue</t>
  </si>
  <si>
    <t>Finance-Financial Information System</t>
  </si>
  <si>
    <t>Finance-Business Licenses &amp; Assessments</t>
  </si>
  <si>
    <t>Social Ser-Fin Assist Admin</t>
  </si>
  <si>
    <t>Social Ser-Foster Care</t>
  </si>
  <si>
    <t>Social Ser-Child Protective Services</t>
  </si>
  <si>
    <t>Social Ser-Adult Services</t>
  </si>
  <si>
    <t>Social Ser-Adoption</t>
  </si>
  <si>
    <t>Social Ser-Adult Protective Services</t>
  </si>
  <si>
    <t>Social Ser-Family Stabilization</t>
  </si>
  <si>
    <t>Social Ser-Child Day Care (VIEW)</t>
  </si>
  <si>
    <t>Social Ser-Foster Parent Training</t>
  </si>
  <si>
    <t>Social Services-Non-Reim Local Portion</t>
  </si>
  <si>
    <t>Health-Clinical Servic</t>
  </si>
  <si>
    <t>DPW-Finance &amp; Admin</t>
  </si>
  <si>
    <t>DPW-Gen Svcs-Facili</t>
  </si>
  <si>
    <t>DPW-Geographic Info</t>
  </si>
  <si>
    <t>DPW-CIP Infrastructor</t>
  </si>
  <si>
    <t>DPW-Winter Storm Events</t>
  </si>
  <si>
    <t>MBD-Contract Admini</t>
  </si>
  <si>
    <t>Econ Dev-Business Develo</t>
  </si>
  <si>
    <t>Econ Dev-DCAO-Econ&amp;Comm Dev</t>
  </si>
  <si>
    <t>HCD-Administration</t>
  </si>
  <si>
    <t>HCD-Housing &amp; Neighborhoods</t>
  </si>
  <si>
    <t>Treasurer - City Treasurer</t>
  </si>
  <si>
    <t>CSU-Probation Servi</t>
  </si>
  <si>
    <t>Office of Engagement</t>
  </si>
  <si>
    <t>Procurement-Procurement Admin</t>
  </si>
  <si>
    <t>Office of the Press Secretary</t>
  </si>
  <si>
    <t>Emergency Communication</t>
  </si>
  <si>
    <t>Animal Control</t>
  </si>
  <si>
    <t>Office of Community Wealth Building- Admin</t>
  </si>
  <si>
    <t>Office of Community Wealth Building- Workforce Development</t>
  </si>
  <si>
    <t>Office of Community Wealth Building- Social Enterprise</t>
  </si>
  <si>
    <t>Project Experience</t>
  </si>
  <si>
    <t>RVA League for Safer Streets</t>
  </si>
  <si>
    <t>Citizens Against Residential Emergencies</t>
  </si>
  <si>
    <t>Special Reserve to the Affordable Housing Trust Fund</t>
  </si>
  <si>
    <t>AHTF (79309)</t>
  </si>
  <si>
    <t>Public Defender's Office</t>
  </si>
  <si>
    <t>Supplement Salaries</t>
  </si>
  <si>
    <t>City Council</t>
  </si>
  <si>
    <t>Civilian Review Board</t>
  </si>
  <si>
    <t>Robertson</t>
  </si>
  <si>
    <t>Eviction Prevention</t>
  </si>
  <si>
    <t xml:space="preserve">Additional funding to address the City's eviction prevention services. </t>
  </si>
  <si>
    <t>Leaf Collection - DPW</t>
  </si>
  <si>
    <t>Discontinue Leaf Collection</t>
  </si>
  <si>
    <t>Tax Relief for Seniors &amp; the Disabled</t>
  </si>
  <si>
    <t>Trammell</t>
  </si>
  <si>
    <t>Girls for Change</t>
  </si>
  <si>
    <t>Police &amp; Fire</t>
  </si>
  <si>
    <t xml:space="preserve">Increase Funding for implementation of police and fire pay plan. </t>
  </si>
  <si>
    <t>CIP</t>
  </si>
  <si>
    <t>Homeward</t>
  </si>
  <si>
    <t>SV1502, General</t>
  </si>
  <si>
    <t>Jordan</t>
  </si>
  <si>
    <t>Fleet Management</t>
  </si>
  <si>
    <t>Decrease funding for non-emergency or public safety vehicles</t>
  </si>
  <si>
    <t>Planning and Development Review</t>
  </si>
  <si>
    <t>Larson</t>
  </si>
  <si>
    <t>Non-departmental</t>
  </si>
  <si>
    <t>0.011 reduction to all Non-Departmental Charitable Donations (except RAA)</t>
  </si>
  <si>
    <t>Classification and Compensation Plan</t>
  </si>
  <si>
    <t>Auditor's Office</t>
  </si>
  <si>
    <t>Alternative Pay Plan (5% increase)</t>
  </si>
  <si>
    <t>Lambert</t>
  </si>
  <si>
    <t>Parks</t>
  </si>
  <si>
    <t>Increase funding for recreation for youth</t>
  </si>
  <si>
    <t>Sister Cities</t>
  </si>
  <si>
    <t>Newbille</t>
  </si>
  <si>
    <t>Revenue Increase</t>
  </si>
  <si>
    <t xml:space="preserve">Projected Assessments </t>
  </si>
  <si>
    <t>City Council Agencies</t>
  </si>
  <si>
    <t>City Clerk, Assessors Office, Auditor, Chief of Staff</t>
  </si>
  <si>
    <t>Pay supplement</t>
  </si>
  <si>
    <t>Compensation Plan</t>
  </si>
  <si>
    <t>Homeless Services</t>
  </si>
  <si>
    <t>Gallagher Study/Compensation Plan</t>
  </si>
  <si>
    <t>Lynch</t>
  </si>
  <si>
    <t>Police Department</t>
  </si>
  <si>
    <t>Decrease Fleet Vehicles to Public Defenders &amp; Photo Speed Ticketing</t>
  </si>
  <si>
    <t>SV1301</t>
  </si>
  <si>
    <t>Commonwealth Attorney</t>
  </si>
  <si>
    <t>Decrease line item  to Public Defenders</t>
  </si>
  <si>
    <t>Increases salaries of Public Defenders</t>
  </si>
  <si>
    <t>Citizen Review Board</t>
  </si>
  <si>
    <t>Contract Investigator - Procurement</t>
  </si>
  <si>
    <t>DPW/RPD</t>
  </si>
  <si>
    <t>Photo Speed Ticketing Equipment/Contract for RPS Zones</t>
  </si>
  <si>
    <t>Funding to pay for Virginia Retirement System (VRS) to update the actuarial study to calculate costs of transition City of Richmond employees to VRS</t>
  </si>
  <si>
    <t>Affordable Housing Trust Fund</t>
  </si>
  <si>
    <t>Funding 12.5 frozed FTEs for FY22</t>
  </si>
  <si>
    <t>One FTE position</t>
  </si>
  <si>
    <t>Civilian Review Board (new)</t>
  </si>
  <si>
    <t>Department of Social Services</t>
  </si>
  <si>
    <t>Public Defender's Office (new)</t>
  </si>
  <si>
    <t>Citizen Review Board (new)</t>
  </si>
  <si>
    <t>Elimination of funding</t>
  </si>
  <si>
    <t>Reduction of funding allocations that could qualify for Community Development Block Grant (CDBG) from HUD</t>
  </si>
  <si>
    <t>Reduce funding by half</t>
  </si>
  <si>
    <t>CIP Cash</t>
  </si>
  <si>
    <t>Reduce cash funding of Capital Improvement Plan (CIP)</t>
  </si>
  <si>
    <t>10% decrease across non-departmental charitable contributions</t>
  </si>
  <si>
    <t>Decrease</t>
  </si>
  <si>
    <t xml:space="preserve">Decrease </t>
  </si>
  <si>
    <t>Decrease Richmond Behavioral Health Authority funding</t>
  </si>
  <si>
    <t>Hull Street Business Association - Litter Clean-up</t>
  </si>
  <si>
    <t>34% Reduction to certain items that have a proposed increase in FY2022 from FY2021.</t>
  </si>
  <si>
    <t>Various</t>
  </si>
  <si>
    <t>Increases/ (Decreases)</t>
  </si>
  <si>
    <t>Pay Plan &amp; Study (Net Increase for Total of $4.4 Million)</t>
  </si>
  <si>
    <t>Police &amp; Fire Pay Plan</t>
  </si>
  <si>
    <t>CIP GF Cash Projects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</si>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</sst>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4"/>
      <color theme="1"/>
      <name val="Century Gothic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12"/>
      <color theme="0"/>
      <name val="Century Gothic"/>
      <family val="2"/>
    </font>
    <font>
      <b/>
      <sz val="12"/>
      <color rgb="FFFF0000"/>
      <name val="Century Gothic"/>
      <family val="2"/>
    </font>
    <font>
      <b/>
      <sz val="16"/>
      <color theme="1"/>
      <name val="Century Gothic"/>
      <family val="2"/>
    </font>
    <font>
      <sz val="11"/>
      <color rgb="FFFF000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entury Gothic"/>
      <family val="2"/>
    </font>
    <font>
      <b/>
      <sz val="12"/>
      <color theme="1"/>
      <name val="Century Gothic"/>
      <family val="2"/>
    </font>
    <font>
      <strike/>
      <sz val="11"/>
      <color rgb="FFFF0000"/>
      <name val="Century Gothic"/>
      <family val="2"/>
    </font>
    <font>
      <b/>
      <sz val="16"/>
      <color theme="0"/>
      <name val="Century Gothic"/>
      <family val="2"/>
    </font>
    <font>
      <sz val="16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1"/>
      <name val="Century Gothic"/>
      <family val="2"/>
    </font>
    <font>
      <sz val="14"/>
      <color theme="0"/>
      <name val="Century Gothic"/>
      <family val="2"/>
    </font>
    <font>
      <sz val="11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0" xfId="1" applyNumberFormat="1" applyFont="1"/>
    <xf numFmtId="164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12" xfId="3" applyFont="1" applyFill="1" applyBorder="1" applyAlignment="1">
      <alignment horizontal="right" vertical="center"/>
    </xf>
    <xf numFmtId="6" fontId="8" fillId="0" borderId="13" xfId="3" applyNumberFormat="1" applyFont="1" applyFill="1" applyBorder="1" applyAlignment="1">
      <alignment horizontal="center" vertical="center"/>
    </xf>
    <xf numFmtId="6" fontId="8" fillId="0" borderId="14" xfId="3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right" vertical="center"/>
    </xf>
    <xf numFmtId="5" fontId="6" fillId="0" borderId="1" xfId="2" applyNumberFormat="1" applyFont="1" applyFill="1" applyBorder="1" applyAlignment="1">
      <alignment horizontal="center" vertical="center"/>
    </xf>
    <xf numFmtId="0" fontId="6" fillId="6" borderId="4" xfId="3" applyFont="1" applyFill="1" applyBorder="1" applyAlignment="1">
      <alignment horizontal="right" vertical="center"/>
    </xf>
    <xf numFmtId="5" fontId="6" fillId="6" borderId="1" xfId="2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/>
    <xf numFmtId="0" fontId="9" fillId="3" borderId="4" xfId="2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165" fontId="4" fillId="3" borderId="4" xfId="4" applyNumberFormat="1" applyFont="1" applyFill="1" applyBorder="1" applyAlignment="1">
      <alignment horizontal="center" vertical="center" wrapText="1"/>
    </xf>
    <xf numFmtId="165" fontId="4" fillId="3" borderId="5" xfId="4" applyNumberFormat="1" applyFont="1" applyFill="1" applyBorder="1" applyAlignment="1">
      <alignment horizontal="center" vertical="center" wrapText="1"/>
    </xf>
    <xf numFmtId="165" fontId="4" fillId="3" borderId="1" xfId="4" applyNumberFormat="1" applyFont="1" applyFill="1" applyBorder="1" applyAlignment="1">
      <alignment horizontal="center" vertical="center" wrapText="1"/>
    </xf>
    <xf numFmtId="165" fontId="3" fillId="0" borderId="0" xfId="4" applyNumberFormat="1" applyFont="1"/>
    <xf numFmtId="165" fontId="5" fillId="5" borderId="17" xfId="4" applyNumberFormat="1" applyFont="1" applyFill="1" applyBorder="1"/>
    <xf numFmtId="164" fontId="6" fillId="0" borderId="1" xfId="2" applyNumberFormat="1" applyFont="1" applyFill="1" applyBorder="1" applyAlignment="1">
      <alignment horizontal="center" vertical="center"/>
    </xf>
    <xf numFmtId="164" fontId="6" fillId="0" borderId="5" xfId="2" applyNumberFormat="1" applyFont="1" applyFill="1" applyBorder="1" applyAlignment="1">
      <alignment horizontal="center" vertical="center"/>
    </xf>
    <xf numFmtId="165" fontId="12" fillId="2" borderId="6" xfId="4" applyNumberFormat="1" applyFont="1" applyFill="1" applyBorder="1"/>
    <xf numFmtId="165" fontId="12" fillId="2" borderId="8" xfId="4" applyNumberFormat="1" applyFont="1" applyFill="1" applyBorder="1"/>
    <xf numFmtId="165" fontId="12" fillId="0" borderId="0" xfId="4" applyNumberFormat="1" applyFont="1"/>
    <xf numFmtId="164" fontId="10" fillId="0" borderId="1" xfId="2" applyNumberFormat="1" applyFont="1" applyFill="1" applyBorder="1" applyAlignment="1">
      <alignment horizontal="left" vertical="center"/>
    </xf>
    <xf numFmtId="164" fontId="10" fillId="0" borderId="5" xfId="2" applyNumberFormat="1" applyFont="1" applyFill="1" applyBorder="1" applyAlignment="1">
      <alignment horizontal="left" vertical="center"/>
    </xf>
    <xf numFmtId="5" fontId="6" fillId="0" borderId="4" xfId="2" applyNumberFormat="1" applyFont="1" applyFill="1" applyBorder="1" applyAlignment="1">
      <alignment horizontal="center" vertical="center"/>
    </xf>
    <xf numFmtId="5" fontId="6" fillId="6" borderId="4" xfId="2" applyNumberFormat="1" applyFont="1" applyFill="1" applyBorder="1" applyAlignment="1">
      <alignment horizontal="center" vertical="center"/>
    </xf>
    <xf numFmtId="164" fontId="6" fillId="0" borderId="4" xfId="2" applyNumberFormat="1" applyFont="1" applyFill="1" applyBorder="1" applyAlignment="1">
      <alignment horizontal="center" vertical="center"/>
    </xf>
    <xf numFmtId="164" fontId="10" fillId="0" borderId="4" xfId="2" applyNumberFormat="1" applyFont="1" applyFill="1" applyBorder="1" applyAlignment="1">
      <alignment horizontal="left" vertical="center"/>
    </xf>
    <xf numFmtId="6" fontId="8" fillId="0" borderId="12" xfId="3" applyNumberFormat="1" applyFont="1" applyFill="1" applyBorder="1" applyAlignment="1">
      <alignment horizontal="center" vertical="center"/>
    </xf>
    <xf numFmtId="6" fontId="4" fillId="3" borderId="4" xfId="4" applyNumberFormat="1" applyFont="1" applyFill="1" applyBorder="1" applyAlignment="1">
      <alignment horizontal="center" vertical="center" wrapText="1"/>
    </xf>
    <xf numFmtId="6" fontId="4" fillId="3" borderId="5" xfId="4" applyNumberFormat="1" applyFont="1" applyFill="1" applyBorder="1" applyAlignment="1">
      <alignment horizontal="center" vertical="center" wrapText="1"/>
    </xf>
    <xf numFmtId="6" fontId="3" fillId="2" borderId="6" xfId="4" applyNumberFormat="1" applyFont="1" applyFill="1" applyBorder="1"/>
    <xf numFmtId="6" fontId="3" fillId="2" borderId="8" xfId="4" applyNumberFormat="1" applyFont="1" applyFill="1" applyBorder="1"/>
    <xf numFmtId="6" fontId="3" fillId="2" borderId="7" xfId="4" applyNumberFormat="1" applyFont="1" applyFill="1" applyBorder="1"/>
    <xf numFmtId="6" fontId="3" fillId="0" borderId="0" xfId="4" applyNumberFormat="1" applyFont="1"/>
    <xf numFmtId="164" fontId="14" fillId="0" borderId="0" xfId="1" applyNumberFormat="1" applyFont="1"/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165" fontId="3" fillId="0" borderId="1" xfId="4" applyNumberFormat="1" applyFont="1" applyBorder="1" applyAlignment="1">
      <alignment vertical="center"/>
    </xf>
    <xf numFmtId="165" fontId="12" fillId="0" borderId="4" xfId="4" applyNumberFormat="1" applyFont="1" applyBorder="1" applyAlignment="1">
      <alignment vertical="center"/>
    </xf>
    <xf numFmtId="165" fontId="12" fillId="0" borderId="5" xfId="4" applyNumberFormat="1" applyFont="1" applyBorder="1" applyAlignment="1">
      <alignment vertical="center"/>
    </xf>
    <xf numFmtId="165" fontId="12" fillId="0" borderId="1" xfId="4" applyNumberFormat="1" applyFont="1" applyBorder="1" applyAlignment="1">
      <alignment vertical="center"/>
    </xf>
    <xf numFmtId="165" fontId="10" fillId="5" borderId="12" xfId="4" applyNumberFormat="1" applyFont="1" applyFill="1" applyBorder="1"/>
    <xf numFmtId="165" fontId="10" fillId="5" borderId="14" xfId="4" applyNumberFormat="1" applyFont="1" applyFill="1" applyBorder="1"/>
    <xf numFmtId="165" fontId="12" fillId="0" borderId="4" xfId="4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165" fontId="3" fillId="0" borderId="1" xfId="4" applyNumberFormat="1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6" fontId="15" fillId="5" borderId="12" xfId="4" applyNumberFormat="1" applyFont="1" applyFill="1" applyBorder="1"/>
    <xf numFmtId="6" fontId="15" fillId="5" borderId="14" xfId="4" applyNumberFormat="1" applyFont="1" applyFill="1" applyBorder="1"/>
    <xf numFmtId="6" fontId="15" fillId="5" borderId="13" xfId="4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5" fontId="3" fillId="0" borderId="0" xfId="4" applyNumberFormat="1" applyFont="1" applyFill="1" applyBorder="1" applyAlignment="1">
      <alignment vertical="center"/>
    </xf>
    <xf numFmtId="0" fontId="3" fillId="0" borderId="0" xfId="0" applyFont="1" applyFill="1" applyBorder="1"/>
    <xf numFmtId="6" fontId="3" fillId="0" borderId="4" xfId="4" applyNumberFormat="1" applyFont="1" applyBorder="1" applyAlignment="1">
      <alignment horizontal="center" vertical="center"/>
    </xf>
    <xf numFmtId="6" fontId="3" fillId="0" borderId="1" xfId="4" applyNumberFormat="1" applyFont="1" applyBorder="1" applyAlignment="1">
      <alignment horizontal="center" vertical="center"/>
    </xf>
    <xf numFmtId="44" fontId="3" fillId="0" borderId="0" xfId="1" applyNumberFormat="1" applyFont="1"/>
    <xf numFmtId="6" fontId="3" fillId="0" borderId="5" xfId="4" applyNumberFormat="1" applyFont="1" applyBorder="1" applyAlignment="1">
      <alignment horizontal="center" vertical="center"/>
    </xf>
    <xf numFmtId="165" fontId="3" fillId="0" borderId="1" xfId="4" applyNumberFormat="1" applyFont="1" applyFill="1" applyBorder="1" applyAlignment="1">
      <alignment horizontal="center" vertical="center" wrapText="1"/>
    </xf>
    <xf numFmtId="165" fontId="11" fillId="10" borderId="30" xfId="4" applyNumberFormat="1" applyFont="1" applyFill="1" applyBorder="1" applyAlignment="1">
      <alignment horizontal="center" vertical="center" wrapText="1"/>
    </xf>
    <xf numFmtId="165" fontId="11" fillId="11" borderId="30" xfId="4" applyNumberFormat="1" applyFont="1" applyFill="1" applyBorder="1" applyAlignment="1">
      <alignment horizontal="center" vertical="center" wrapText="1"/>
    </xf>
    <xf numFmtId="165" fontId="11" fillId="8" borderId="31" xfId="4" applyNumberFormat="1" applyFont="1" applyFill="1" applyBorder="1" applyAlignment="1">
      <alignment horizontal="center" vertical="center" wrapText="1"/>
    </xf>
    <xf numFmtId="165" fontId="11" fillId="10" borderId="30" xfId="0" applyNumberFormat="1" applyFont="1" applyFill="1" applyBorder="1" applyAlignment="1">
      <alignment vertical="center"/>
    </xf>
    <xf numFmtId="164" fontId="18" fillId="11" borderId="30" xfId="1" applyNumberFormat="1" applyFont="1" applyFill="1" applyBorder="1" applyAlignment="1">
      <alignment vertical="center"/>
    </xf>
    <xf numFmtId="164" fontId="18" fillId="8" borderId="31" xfId="1" applyNumberFormat="1" applyFont="1" applyFill="1" applyBorder="1" applyAlignment="1">
      <alignment vertical="center"/>
    </xf>
    <xf numFmtId="164" fontId="11" fillId="11" borderId="30" xfId="1" applyNumberFormat="1" applyFont="1" applyFill="1" applyBorder="1" applyAlignment="1">
      <alignment vertical="center"/>
    </xf>
    <xf numFmtId="164" fontId="11" fillId="8" borderId="31" xfId="1" applyNumberFormat="1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0" fontId="19" fillId="2" borderId="0" xfId="0" applyFont="1" applyFill="1" applyAlignment="1">
      <alignment horizontal="right" wrapText="1"/>
    </xf>
    <xf numFmtId="165" fontId="19" fillId="2" borderId="0" xfId="4" applyNumberFormat="1" applyFont="1" applyFill="1"/>
    <xf numFmtId="165" fontId="20" fillId="0" borderId="0" xfId="4" applyNumberFormat="1" applyFont="1" applyFill="1"/>
    <xf numFmtId="165" fontId="21" fillId="2" borderId="0" xfId="4" applyNumberFormat="1" applyFont="1" applyFill="1"/>
    <xf numFmtId="165" fontId="3" fillId="5" borderId="1" xfId="4" applyNumberFormat="1" applyFont="1" applyFill="1" applyBorder="1" applyAlignment="1">
      <alignment vertical="center"/>
    </xf>
    <xf numFmtId="165" fontId="3" fillId="5" borderId="5" xfId="4" applyNumberFormat="1" applyFont="1" applyFill="1" applyBorder="1" applyAlignment="1">
      <alignment vertical="center"/>
    </xf>
    <xf numFmtId="165" fontId="3" fillId="2" borderId="7" xfId="4" applyNumberFormat="1" applyFont="1" applyFill="1" applyBorder="1"/>
    <xf numFmtId="165" fontId="3" fillId="2" borderId="8" xfId="4" applyNumberFormat="1" applyFont="1" applyFill="1" applyBorder="1"/>
    <xf numFmtId="165" fontId="5" fillId="5" borderId="30" xfId="4" applyNumberFormat="1" applyFont="1" applyFill="1" applyBorder="1"/>
    <xf numFmtId="164" fontId="6" fillId="6" borderId="5" xfId="1" applyNumberFormat="1" applyFont="1" applyFill="1" applyBorder="1" applyAlignment="1">
      <alignment horizontal="center" vertical="center"/>
    </xf>
    <xf numFmtId="6" fontId="3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shrinkToFi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vertical="center" wrapText="1"/>
    </xf>
    <xf numFmtId="165" fontId="3" fillId="12" borderId="1" xfId="4" applyNumberFormat="1" applyFont="1" applyFill="1" applyBorder="1" applyAlignment="1">
      <alignment vertical="center"/>
    </xf>
    <xf numFmtId="165" fontId="3" fillId="12" borderId="1" xfId="4" applyNumberFormat="1" applyFont="1" applyFill="1" applyBorder="1" applyAlignment="1">
      <alignment horizontal="center" vertical="center" wrapText="1"/>
    </xf>
    <xf numFmtId="0" fontId="3" fillId="12" borderId="26" xfId="0" applyFont="1" applyFill="1" applyBorder="1" applyAlignment="1">
      <alignment horizontal="center" vertical="center" wrapText="1"/>
    </xf>
    <xf numFmtId="0" fontId="3" fillId="12" borderId="27" xfId="0" applyFont="1" applyFill="1" applyBorder="1" applyAlignment="1">
      <alignment vertical="center" wrapText="1"/>
    </xf>
    <xf numFmtId="0" fontId="3" fillId="12" borderId="27" xfId="0" applyFont="1" applyFill="1" applyBorder="1" applyAlignment="1">
      <alignment vertical="center"/>
    </xf>
    <xf numFmtId="0" fontId="3" fillId="12" borderId="28" xfId="0" applyFont="1" applyFill="1" applyBorder="1" applyAlignment="1">
      <alignment vertical="center" wrapText="1"/>
    </xf>
    <xf numFmtId="165" fontId="12" fillId="12" borderId="26" xfId="4" applyNumberFormat="1" applyFont="1" applyFill="1" applyBorder="1" applyAlignment="1">
      <alignment vertical="center"/>
    </xf>
    <xf numFmtId="165" fontId="12" fillId="12" borderId="28" xfId="4" applyNumberFormat="1" applyFont="1" applyFill="1" applyBorder="1" applyAlignment="1">
      <alignment vertical="center"/>
    </xf>
    <xf numFmtId="164" fontId="3" fillId="13" borderId="0" xfId="1" applyNumberFormat="1" applyFont="1" applyFill="1" applyAlignment="1">
      <alignment vertical="center"/>
    </xf>
    <xf numFmtId="0" fontId="3" fillId="13" borderId="0" xfId="0" applyFont="1" applyFill="1" applyAlignment="1">
      <alignment vertical="center"/>
    </xf>
    <xf numFmtId="164" fontId="3" fillId="14" borderId="0" xfId="1" applyNumberFormat="1" applyFont="1" applyFill="1" applyAlignment="1">
      <alignment vertical="center"/>
    </xf>
    <xf numFmtId="0" fontId="3" fillId="14" borderId="0" xfId="0" applyFont="1" applyFill="1" applyAlignment="1">
      <alignment vertical="center"/>
    </xf>
    <xf numFmtId="164" fontId="22" fillId="2" borderId="0" xfId="1" applyNumberFormat="1" applyFont="1" applyFill="1" applyAlignment="1">
      <alignment vertical="center"/>
    </xf>
    <xf numFmtId="0" fontId="22" fillId="2" borderId="0" xfId="0" applyFont="1" applyFill="1" applyAlignment="1">
      <alignment vertical="center"/>
    </xf>
    <xf numFmtId="166" fontId="12" fillId="12" borderId="29" xfId="4" applyNumberFormat="1" applyFont="1" applyFill="1" applyBorder="1" applyAlignment="1">
      <alignment vertical="center"/>
    </xf>
    <xf numFmtId="166" fontId="12" fillId="0" borderId="1" xfId="4" applyNumberFormat="1" applyFont="1" applyBorder="1" applyAlignment="1">
      <alignment vertical="center"/>
    </xf>
    <xf numFmtId="166" fontId="12" fillId="0" borderId="5" xfId="4" applyNumberFormat="1" applyFont="1" applyBorder="1" applyAlignment="1">
      <alignment vertical="center"/>
    </xf>
    <xf numFmtId="166" fontId="10" fillId="5" borderId="14" xfId="4" applyNumberFormat="1" applyFont="1" applyFill="1" applyBorder="1"/>
    <xf numFmtId="166" fontId="12" fillId="0" borderId="1" xfId="4" applyNumberFormat="1" applyFont="1" applyFill="1" applyBorder="1" applyAlignment="1">
      <alignment vertical="center"/>
    </xf>
    <xf numFmtId="165" fontId="3" fillId="0" borderId="27" xfId="4" applyNumberFormat="1" applyFont="1" applyBorder="1" applyAlignment="1">
      <alignment vertical="center"/>
    </xf>
    <xf numFmtId="165" fontId="3" fillId="0" borderId="34" xfId="4" applyNumberFormat="1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165" fontId="12" fillId="0" borderId="4" xfId="4" applyNumberFormat="1" applyFont="1" applyFill="1" applyBorder="1" applyAlignment="1">
      <alignment vertical="center"/>
    </xf>
    <xf numFmtId="165" fontId="12" fillId="0" borderId="5" xfId="4" applyNumberFormat="1" applyFont="1" applyFill="1" applyBorder="1" applyAlignment="1">
      <alignment vertical="center"/>
    </xf>
    <xf numFmtId="166" fontId="12" fillId="0" borderId="5" xfId="4" applyNumberFormat="1" applyFont="1" applyFill="1" applyBorder="1" applyAlignment="1">
      <alignment vertical="center"/>
    </xf>
    <xf numFmtId="0" fontId="3" fillId="0" borderId="0" xfId="0" applyFont="1" applyFill="1"/>
    <xf numFmtId="165" fontId="12" fillId="0" borderId="4" xfId="4" applyNumberFormat="1" applyFont="1" applyFill="1" applyBorder="1" applyAlignment="1">
      <alignment horizontal="right" vertical="center"/>
    </xf>
    <xf numFmtId="165" fontId="16" fillId="0" borderId="26" xfId="4" applyNumberFormat="1" applyFont="1" applyFill="1" applyBorder="1" applyAlignment="1">
      <alignment vertical="center"/>
    </xf>
    <xf numFmtId="165" fontId="16" fillId="0" borderId="29" xfId="4" applyNumberFormat="1" applyFont="1" applyFill="1" applyBorder="1" applyAlignment="1">
      <alignment vertical="center"/>
    </xf>
    <xf numFmtId="166" fontId="16" fillId="0" borderId="29" xfId="4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/>
    </xf>
    <xf numFmtId="165" fontId="12" fillId="0" borderId="1" xfId="4" applyNumberFormat="1" applyFont="1" applyFill="1" applyBorder="1" applyAlignment="1">
      <alignment vertical="center"/>
    </xf>
    <xf numFmtId="166" fontId="12" fillId="0" borderId="29" xfId="4" applyNumberFormat="1" applyFont="1" applyFill="1" applyBorder="1" applyAlignment="1">
      <alignment vertical="center"/>
    </xf>
    <xf numFmtId="165" fontId="16" fillId="0" borderId="1" xfId="4" applyNumberFormat="1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164" fontId="12" fillId="12" borderId="1" xfId="1" applyNumberFormat="1" applyFont="1" applyFill="1" applyBorder="1" applyAlignment="1">
      <alignment vertical="center"/>
    </xf>
    <xf numFmtId="164" fontId="12" fillId="0" borderId="1" xfId="1" applyNumberFormat="1" applyFont="1" applyBorder="1" applyAlignment="1">
      <alignment vertical="center"/>
    </xf>
    <xf numFmtId="164" fontId="12" fillId="0" borderId="1" xfId="1" applyNumberFormat="1" applyFont="1" applyFill="1" applyBorder="1" applyAlignment="1">
      <alignment vertical="center"/>
    </xf>
    <xf numFmtId="164" fontId="12" fillId="0" borderId="27" xfId="1" applyNumberFormat="1" applyFont="1" applyFill="1" applyBorder="1" applyAlignment="1">
      <alignment vertical="center"/>
    </xf>
    <xf numFmtId="164" fontId="12" fillId="0" borderId="34" xfId="1" applyNumberFormat="1" applyFont="1" applyFill="1" applyBorder="1" applyAlignment="1">
      <alignment vertical="center"/>
    </xf>
    <xf numFmtId="164" fontId="10" fillId="5" borderId="13" xfId="1" applyNumberFormat="1" applyFont="1" applyFill="1" applyBorder="1"/>
    <xf numFmtId="164" fontId="12" fillId="2" borderId="7" xfId="1" applyNumberFormat="1" applyFont="1" applyFill="1" applyBorder="1"/>
    <xf numFmtId="164" fontId="12" fillId="0" borderId="0" xfId="1" applyNumberFormat="1" applyFont="1"/>
    <xf numFmtId="164" fontId="3" fillId="0" borderId="0" xfId="0" applyNumberFormat="1" applyFont="1" applyAlignment="1">
      <alignment vertical="center"/>
    </xf>
    <xf numFmtId="165" fontId="3" fillId="0" borderId="0" xfId="0" applyNumberFormat="1" applyFont="1"/>
    <xf numFmtId="166" fontId="12" fillId="0" borderId="27" xfId="4" applyNumberFormat="1" applyFont="1" applyFill="1" applyBorder="1" applyAlignment="1">
      <alignment vertical="center"/>
    </xf>
    <xf numFmtId="0" fontId="9" fillId="3" borderId="10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 wrapText="1"/>
    </xf>
    <xf numFmtId="0" fontId="9" fillId="3" borderId="24" xfId="2" applyFont="1" applyFill="1" applyBorder="1" applyAlignment="1">
      <alignment horizontal="center" vertical="center" wrapText="1"/>
    </xf>
    <xf numFmtId="0" fontId="9" fillId="3" borderId="33" xfId="2" applyFont="1" applyFill="1" applyBorder="1" applyAlignment="1">
      <alignment horizontal="center" vertical="center" wrapText="1"/>
    </xf>
    <xf numFmtId="0" fontId="13" fillId="9" borderId="19" xfId="2" applyFont="1" applyFill="1" applyBorder="1" applyAlignment="1">
      <alignment horizontal="center" vertical="center"/>
    </xf>
    <xf numFmtId="0" fontId="13" fillId="9" borderId="2" xfId="2" applyFont="1" applyFill="1" applyBorder="1" applyAlignment="1">
      <alignment horizontal="center" vertical="center"/>
    </xf>
    <xf numFmtId="0" fontId="13" fillId="9" borderId="3" xfId="2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/>
    </xf>
    <xf numFmtId="0" fontId="6" fillId="7" borderId="9" xfId="2" applyFont="1" applyFill="1" applyBorder="1" applyAlignment="1">
      <alignment horizontal="center" vertical="center" wrapText="1"/>
    </xf>
    <xf numFmtId="0" fontId="6" fillId="7" borderId="11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6" fillId="7" borderId="4" xfId="2" applyFont="1" applyFill="1" applyBorder="1" applyAlignment="1">
      <alignment horizontal="center" vertical="center" wrapText="1"/>
    </xf>
    <xf numFmtId="0" fontId="6" fillId="7" borderId="5" xfId="2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5" fontId="17" fillId="3" borderId="15" xfId="4" applyNumberFormat="1" applyFont="1" applyFill="1" applyBorder="1" applyAlignment="1">
      <alignment horizontal="center" vertical="center" wrapText="1"/>
    </xf>
    <xf numFmtId="165" fontId="17" fillId="3" borderId="0" xfId="4" applyNumberFormat="1" applyFont="1" applyFill="1" applyBorder="1" applyAlignment="1">
      <alignment horizontal="center" vertical="center" wrapText="1"/>
    </xf>
    <xf numFmtId="165" fontId="17" fillId="3" borderId="16" xfId="4" applyNumberFormat="1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right" wrapText="1"/>
    </xf>
    <xf numFmtId="0" fontId="5" fillId="5" borderId="18" xfId="0" applyFont="1" applyFill="1" applyBorder="1" applyAlignment="1">
      <alignment horizontal="right" wrapText="1"/>
    </xf>
    <xf numFmtId="0" fontId="5" fillId="5" borderId="22" xfId="0" applyFont="1" applyFill="1" applyBorder="1" applyAlignment="1">
      <alignment horizontal="right" wrapText="1"/>
    </xf>
    <xf numFmtId="0" fontId="13" fillId="3" borderId="4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165" fontId="17" fillId="3" borderId="1" xfId="4" applyNumberFormat="1" applyFont="1" applyFill="1" applyBorder="1" applyAlignment="1">
      <alignment horizontal="center" wrapText="1"/>
    </xf>
    <xf numFmtId="165" fontId="17" fillId="3" borderId="5" xfId="4" applyNumberFormat="1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right" wrapText="1"/>
    </xf>
    <xf numFmtId="0" fontId="5" fillId="5" borderId="13" xfId="0" applyFont="1" applyFill="1" applyBorder="1" applyAlignment="1">
      <alignment horizontal="right" wrapText="1"/>
    </xf>
    <xf numFmtId="0" fontId="5" fillId="5" borderId="25" xfId="0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center" wrapText="1"/>
    </xf>
    <xf numFmtId="0" fontId="13" fillId="3" borderId="23" xfId="0" applyFont="1" applyFill="1" applyBorder="1" applyAlignment="1">
      <alignment horizontal="center" wrapText="1"/>
    </xf>
    <xf numFmtId="165" fontId="17" fillId="3" borderId="9" xfId="4" applyNumberFormat="1" applyFont="1" applyFill="1" applyBorder="1" applyAlignment="1">
      <alignment horizontal="center" wrapText="1"/>
    </xf>
    <xf numFmtId="165" fontId="17" fillId="3" borderId="10" xfId="4" applyNumberFormat="1" applyFont="1" applyFill="1" applyBorder="1" applyAlignment="1">
      <alignment horizontal="center" wrapText="1"/>
    </xf>
    <xf numFmtId="165" fontId="17" fillId="3" borderId="11" xfId="4" applyNumberFormat="1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6" fontId="17" fillId="3" borderId="9" xfId="4" applyNumberFormat="1" applyFont="1" applyFill="1" applyBorder="1" applyAlignment="1">
      <alignment horizontal="center" wrapText="1"/>
    </xf>
    <xf numFmtId="6" fontId="17" fillId="3" borderId="10" xfId="4" applyNumberFormat="1" applyFont="1" applyFill="1" applyBorder="1" applyAlignment="1">
      <alignment horizontal="center" wrapText="1"/>
    </xf>
    <xf numFmtId="6" fontId="17" fillId="3" borderId="11" xfId="4" applyNumberFormat="1" applyFont="1" applyFill="1" applyBorder="1" applyAlignment="1">
      <alignment horizontal="center" wrapText="1"/>
    </xf>
    <xf numFmtId="0" fontId="15" fillId="5" borderId="12" xfId="0" applyFont="1" applyFill="1" applyBorder="1" applyAlignment="1">
      <alignment horizontal="right" wrapText="1"/>
    </xf>
    <xf numFmtId="0" fontId="15" fillId="5" borderId="13" xfId="0" applyFont="1" applyFill="1" applyBorder="1" applyAlignment="1">
      <alignment horizontal="right" wrapText="1"/>
    </xf>
    <xf numFmtId="0" fontId="15" fillId="5" borderId="25" xfId="0" applyFont="1" applyFill="1" applyBorder="1" applyAlignment="1">
      <alignment horizontal="right" wrapText="1"/>
    </xf>
  </cellXfs>
  <cellStyles count="5">
    <cellStyle name="Comma" xfId="4" builtinId="3"/>
    <cellStyle name="Currency" xfId="1" builtinId="4"/>
    <cellStyle name="Normal" xfId="0" builtinId="0"/>
    <cellStyle name="Normal 2 45" xfId="3"/>
    <cellStyle name="Normal 47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42335</xdr:colOff>
      <xdr:row>0</xdr:row>
      <xdr:rowOff>423333</xdr:rowOff>
    </xdr:from>
    <xdr:to>
      <xdr:col>24</xdr:col>
      <xdr:colOff>232835</xdr:colOff>
      <xdr:row>3</xdr:row>
      <xdr:rowOff>95250</xdr:rowOff>
    </xdr:to>
    <xdr:sp macro="" textlink="">
      <xdr:nvSpPr>
        <xdr:cNvPr id="2" name="Rectangle 1"/>
        <xdr:cNvSpPr/>
      </xdr:nvSpPr>
      <xdr:spPr>
        <a:xfrm>
          <a:off x="15070668" y="423333"/>
          <a:ext cx="2032000" cy="114300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 b="1" u="sng">
              <a:solidFill>
                <a:srgbClr val="FF0000"/>
              </a:solidFill>
            </a:rPr>
            <a:t>To do:</a:t>
          </a:r>
        </a:p>
        <a:p>
          <a:pPr algn="l"/>
          <a:r>
            <a:rPr lang="en-US" sz="1800" b="1">
              <a:solidFill>
                <a:sysClr val="windowText" lastClr="000000"/>
              </a:solidFill>
            </a:rPr>
            <a:t>show all rows</a:t>
          </a:r>
        </a:p>
        <a:p>
          <a:pPr algn="l"/>
          <a:r>
            <a:rPr lang="en-US" sz="1800" b="1">
              <a:solidFill>
                <a:sysClr val="windowText" lastClr="000000"/>
              </a:solidFill>
            </a:rPr>
            <a:t>update</a:t>
          </a:r>
          <a:r>
            <a:rPr lang="en-US" sz="1800" b="1" baseline="0">
              <a:solidFill>
                <a:sysClr val="windowText" lastClr="000000"/>
              </a:solidFill>
            </a:rPr>
            <a:t> line #</a:t>
          </a:r>
          <a:endParaRPr lang="en-US" sz="1800" b="1">
            <a:solidFill>
              <a:sysClr val="windowText" lastClr="000000"/>
            </a:solidFill>
          </a:endParaRPr>
        </a:p>
        <a:p>
          <a:pPr algn="l"/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0</xdr:rowOff>
    </xdr:from>
    <xdr:to>
      <xdr:col>23</xdr:col>
      <xdr:colOff>203200</xdr:colOff>
      <xdr:row>2</xdr:row>
      <xdr:rowOff>409575</xdr:rowOff>
    </xdr:to>
    <xdr:sp macro="" textlink="">
      <xdr:nvSpPr>
        <xdr:cNvPr id="2" name="Rectangle 1"/>
        <xdr:cNvSpPr/>
      </xdr:nvSpPr>
      <xdr:spPr>
        <a:xfrm>
          <a:off x="13573125" y="0"/>
          <a:ext cx="2032000" cy="114300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 b="1" u="sng">
              <a:solidFill>
                <a:srgbClr val="FF0000"/>
              </a:solidFill>
            </a:rPr>
            <a:t>To do:</a:t>
          </a:r>
        </a:p>
        <a:p>
          <a:pPr algn="l"/>
          <a:r>
            <a:rPr lang="en-US" sz="1800" b="1">
              <a:solidFill>
                <a:sysClr val="windowText" lastClr="000000"/>
              </a:solidFill>
            </a:rPr>
            <a:t>show all rows</a:t>
          </a:r>
        </a:p>
        <a:p>
          <a:pPr algn="l"/>
          <a:r>
            <a:rPr lang="en-US" sz="1800" b="1">
              <a:solidFill>
                <a:sysClr val="windowText" lastClr="000000"/>
              </a:solidFill>
            </a:rPr>
            <a:t>update</a:t>
          </a:r>
          <a:r>
            <a:rPr lang="en-US" sz="1800" b="1" baseline="0">
              <a:solidFill>
                <a:sysClr val="windowText" lastClr="000000"/>
              </a:solidFill>
            </a:rPr>
            <a:t> line #</a:t>
          </a:r>
          <a:endParaRPr lang="en-US" sz="1800" b="1">
            <a:solidFill>
              <a:sysClr val="windowText" lastClr="000000"/>
            </a:solidFill>
          </a:endParaRPr>
        </a:p>
        <a:p>
          <a:pPr algn="l"/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M8" sqref="M8"/>
    </sheetView>
  </sheetViews>
  <sheetFormatPr defaultColWidth="8.86328125" defaultRowHeight="14.25" x14ac:dyDescent="0.4"/>
  <cols>
    <col min="1" max="1" width="65.73046875" style="1" customWidth="1"/>
    <col min="2" max="2" width="17.265625" style="1" hidden="1" customWidth="1"/>
    <col min="3" max="3" width="18.3984375" style="7" hidden="1" customWidth="1"/>
    <col min="4" max="4" width="17.265625" style="1" hidden="1" customWidth="1"/>
    <col min="5" max="5" width="18.3984375" style="7" customWidth="1"/>
    <col min="6" max="8" width="8.86328125" style="7"/>
    <col min="9" max="16384" width="8.86328125" style="1"/>
  </cols>
  <sheetData>
    <row r="1" spans="1:13" s="51" customFormat="1" ht="45" customHeight="1" thickBot="1" x14ac:dyDescent="0.65">
      <c r="A1" s="163" t="s">
        <v>15</v>
      </c>
      <c r="B1" s="164"/>
      <c r="C1" s="164"/>
      <c r="D1" s="164"/>
      <c r="E1" s="165"/>
      <c r="F1" s="50"/>
      <c r="G1" s="50"/>
      <c r="H1" s="50"/>
    </row>
    <row r="2" spans="1:13" s="9" customFormat="1" ht="42" customHeight="1" x14ac:dyDescent="0.45">
      <c r="A2" s="166" t="s">
        <v>16</v>
      </c>
      <c r="B2" s="167" t="s">
        <v>23</v>
      </c>
      <c r="C2" s="168"/>
      <c r="D2" s="159" t="s">
        <v>46</v>
      </c>
      <c r="E2" s="160"/>
      <c r="F2" s="8"/>
      <c r="G2" s="8"/>
      <c r="H2" s="8"/>
    </row>
    <row r="3" spans="1:13" s="9" customFormat="1" ht="54.75" customHeight="1" x14ac:dyDescent="0.45">
      <c r="A3" s="166"/>
      <c r="B3" s="25" t="s">
        <v>17</v>
      </c>
      <c r="C3" s="16" t="s">
        <v>22</v>
      </c>
      <c r="D3" s="15" t="s">
        <v>17</v>
      </c>
      <c r="E3" s="16" t="s">
        <v>234</v>
      </c>
      <c r="F3" s="8"/>
      <c r="G3" s="8"/>
      <c r="H3" s="8"/>
    </row>
    <row r="4" spans="1:13" s="9" customFormat="1" ht="20.45" customHeight="1" x14ac:dyDescent="0.45">
      <c r="A4" s="17" t="s">
        <v>42</v>
      </c>
      <c r="B4" s="39">
        <v>715272219</v>
      </c>
      <c r="C4" s="33">
        <v>715272219</v>
      </c>
      <c r="D4" s="18">
        <v>710678894</v>
      </c>
      <c r="E4" s="33">
        <v>757932953</v>
      </c>
      <c r="F4" s="8"/>
      <c r="G4" s="8"/>
      <c r="H4" s="8"/>
    </row>
    <row r="5" spans="1:13" s="9" customFormat="1" ht="20.45" customHeight="1" x14ac:dyDescent="0.45">
      <c r="A5" s="17" t="s">
        <v>18</v>
      </c>
      <c r="B5" s="41">
        <f>Revenue!E11</f>
        <v>0</v>
      </c>
      <c r="C5" s="33">
        <f>Revenue!F11</f>
        <v>0</v>
      </c>
      <c r="D5" s="32">
        <f>Revenue!G11</f>
        <v>3660000</v>
      </c>
      <c r="E5" s="33">
        <f>Revenue!G11</f>
        <v>3660000</v>
      </c>
      <c r="F5" s="8"/>
      <c r="G5" s="8"/>
      <c r="H5" s="116" t="s">
        <v>40</v>
      </c>
      <c r="I5" s="117"/>
      <c r="J5" s="117"/>
    </row>
    <row r="6" spans="1:13" s="9" customFormat="1" ht="20.45" customHeight="1" x14ac:dyDescent="0.45">
      <c r="A6" s="19" t="s">
        <v>43</v>
      </c>
      <c r="B6" s="40">
        <f>B4+B5</f>
        <v>715272219</v>
      </c>
      <c r="C6" s="100">
        <f>C4+C5</f>
        <v>715272219</v>
      </c>
      <c r="D6" s="20">
        <f>D4+D5</f>
        <v>714338894</v>
      </c>
      <c r="E6" s="100">
        <f>E4+E5</f>
        <v>761592953</v>
      </c>
      <c r="F6" s="8"/>
      <c r="G6" s="8"/>
      <c r="H6" s="8"/>
    </row>
    <row r="7" spans="1:13" s="11" customFormat="1" ht="38.25" customHeight="1" x14ac:dyDescent="0.45">
      <c r="A7" s="169" t="s">
        <v>28</v>
      </c>
      <c r="B7" s="170" t="s">
        <v>23</v>
      </c>
      <c r="C7" s="171"/>
      <c r="D7" s="161" t="s">
        <v>46</v>
      </c>
      <c r="E7" s="162"/>
      <c r="F7" s="10"/>
      <c r="G7" s="10"/>
      <c r="H7" s="10"/>
    </row>
    <row r="8" spans="1:13" s="11" customFormat="1" ht="57" customHeight="1" x14ac:dyDescent="0.45">
      <c r="A8" s="169"/>
      <c r="B8" s="25" t="s">
        <v>17</v>
      </c>
      <c r="C8" s="16" t="s">
        <v>22</v>
      </c>
      <c r="D8" s="15" t="s">
        <v>17</v>
      </c>
      <c r="E8" s="16" t="s">
        <v>22</v>
      </c>
      <c r="F8" s="10"/>
      <c r="G8" s="10"/>
      <c r="H8" s="10"/>
      <c r="M8" s="11" t="s">
        <v>238</v>
      </c>
    </row>
    <row r="9" spans="1:13" s="9" customFormat="1" ht="20.45" customHeight="1" x14ac:dyDescent="0.45">
      <c r="A9" s="17" t="s">
        <v>44</v>
      </c>
      <c r="B9" s="39">
        <v>715272219</v>
      </c>
      <c r="C9" s="33">
        <v>715272219</v>
      </c>
      <c r="D9" s="18">
        <v>710678894</v>
      </c>
      <c r="E9" s="33">
        <v>757932953</v>
      </c>
      <c r="F9" s="8"/>
      <c r="G9" s="8"/>
      <c r="H9" s="8"/>
    </row>
    <row r="10" spans="1:13" s="9" customFormat="1" ht="20.45" customHeight="1" x14ac:dyDescent="0.45">
      <c r="A10" s="17" t="s">
        <v>19</v>
      </c>
      <c r="B10" s="41">
        <f>Increases!F38</f>
        <v>0</v>
      </c>
      <c r="C10" s="33">
        <f>Increases!G38</f>
        <v>0</v>
      </c>
      <c r="D10" s="32">
        <f>Increases!I38</f>
        <v>100</v>
      </c>
      <c r="E10" s="33">
        <f>Increases!J38</f>
        <v>42045586</v>
      </c>
      <c r="F10" s="8"/>
      <c r="G10" s="8"/>
      <c r="H10" s="118" t="s">
        <v>39</v>
      </c>
      <c r="I10" s="119"/>
      <c r="J10" s="119"/>
    </row>
    <row r="11" spans="1:13" s="9" customFormat="1" ht="20.45" customHeight="1" x14ac:dyDescent="0.45">
      <c r="A11" s="17" t="s">
        <v>20</v>
      </c>
      <c r="B11" s="42">
        <f>Decreases!F112</f>
        <v>0</v>
      </c>
      <c r="C11" s="38">
        <f>Decreases!G112</f>
        <v>0</v>
      </c>
      <c r="D11" s="37">
        <f>Decreases!H112</f>
        <v>-39092379.465669073</v>
      </c>
      <c r="E11" s="38">
        <f>Decreases!H112</f>
        <v>-39092379.465669073</v>
      </c>
      <c r="F11" s="8"/>
      <c r="G11" s="8"/>
      <c r="H11" s="120" t="s">
        <v>41</v>
      </c>
      <c r="I11" s="121"/>
      <c r="J11" s="121"/>
    </row>
    <row r="12" spans="1:13" s="9" customFormat="1" ht="20.45" customHeight="1" x14ac:dyDescent="0.45">
      <c r="A12" s="19" t="s">
        <v>45</v>
      </c>
      <c r="B12" s="40">
        <f>B9+B10+B11</f>
        <v>715272219</v>
      </c>
      <c r="C12" s="100">
        <f>C9+C10+C11</f>
        <v>715272219</v>
      </c>
      <c r="D12" s="20">
        <f>D9+D10+D11</f>
        <v>671586614.53433096</v>
      </c>
      <c r="E12" s="100">
        <f>E9+E10+E11</f>
        <v>760886159.53433096</v>
      </c>
      <c r="F12" s="8"/>
      <c r="G12" s="8"/>
      <c r="H12" s="8"/>
    </row>
    <row r="13" spans="1:13" s="11" customFormat="1" ht="25.15" customHeight="1" thickBot="1" x14ac:dyDescent="0.5">
      <c r="A13" s="12" t="s">
        <v>21</v>
      </c>
      <c r="B13" s="43">
        <f>B6-B12</f>
        <v>0</v>
      </c>
      <c r="C13" s="13">
        <f>C6-C12</f>
        <v>0</v>
      </c>
      <c r="D13" s="13">
        <f>D6-D12</f>
        <v>42752279.465669036</v>
      </c>
      <c r="E13" s="14">
        <f>E6-E12</f>
        <v>706793.46566903591</v>
      </c>
      <c r="F13" s="10"/>
      <c r="G13" s="10"/>
      <c r="H13" s="10"/>
    </row>
    <row r="24" spans="5:5" x14ac:dyDescent="0.4">
      <c r="E24" s="79"/>
    </row>
  </sheetData>
  <mergeCells count="7">
    <mergeCell ref="D2:E2"/>
    <mergeCell ref="D7:E7"/>
    <mergeCell ref="A1:E1"/>
    <mergeCell ref="A2:A3"/>
    <mergeCell ref="B2:C2"/>
    <mergeCell ref="A7:A8"/>
    <mergeCell ref="B7:C7"/>
  </mergeCells>
  <pageMargins left="1.49" right="0.16" top="1.1200000000000001" bottom="0.26" header="0.16" footer="0.16"/>
  <pageSetup scale="95" orientation="landscape" r:id="rId1"/>
  <headerFooter>
    <oddFooter xml:space="preserve">&amp;C&amp;14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7" zoomScale="90" zoomScaleNormal="90" workbookViewId="0">
      <selection activeCell="E11" sqref="E11"/>
    </sheetView>
  </sheetViews>
  <sheetFormatPr defaultColWidth="9.1328125" defaultRowHeight="14.25" x14ac:dyDescent="0.4"/>
  <cols>
    <col min="1" max="1" width="5.86328125" style="5" customWidth="1"/>
    <col min="2" max="2" width="9" style="6" hidden="1" customWidth="1"/>
    <col min="3" max="3" width="11.59765625" style="1" bestFit="1" customWidth="1"/>
    <col min="4" max="4" width="26.86328125" style="1" bestFit="1" customWidth="1"/>
    <col min="5" max="5" width="53.73046875" style="1" customWidth="1"/>
    <col min="6" max="6" width="15.73046875" style="30" hidden="1" customWidth="1"/>
    <col min="7" max="7" width="12.3984375" style="30" hidden="1" customWidth="1"/>
    <col min="8" max="8" width="15" style="30" hidden="1" customWidth="1"/>
    <col min="9" max="9" width="14.1328125" style="30" hidden="1" customWidth="1"/>
    <col min="10" max="10" width="17.73046875" style="30" bestFit="1" customWidth="1"/>
    <col min="11" max="11" width="16.1328125" style="30" customWidth="1"/>
    <col min="12" max="12" width="9.1328125" style="1"/>
    <col min="13" max="13" width="20.73046875" style="1" customWidth="1"/>
    <col min="14" max="14" width="20.3984375" style="1" hidden="1" customWidth="1"/>
    <col min="15" max="15" width="21.265625" style="1" customWidth="1"/>
    <col min="16" max="16" width="9.1328125" style="1"/>
    <col min="17" max="17" width="9.59765625" style="1" bestFit="1" customWidth="1"/>
    <col min="18" max="16384" width="9.1328125" style="1"/>
  </cols>
  <sheetData>
    <row r="1" spans="1:15" s="11" customFormat="1" ht="35.25" customHeight="1" x14ac:dyDescent="0.45">
      <c r="A1" s="172" t="s">
        <v>5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5" ht="22.15" thickBot="1" x14ac:dyDescent="0.55000000000000004">
      <c r="A2" s="181"/>
      <c r="B2" s="182"/>
      <c r="C2" s="182"/>
      <c r="D2" s="182"/>
      <c r="E2" s="182"/>
      <c r="F2" s="183" t="s">
        <v>25</v>
      </c>
      <c r="G2" s="183"/>
      <c r="H2" s="183"/>
      <c r="I2" s="183" t="s">
        <v>47</v>
      </c>
      <c r="J2" s="183"/>
      <c r="K2" s="184"/>
      <c r="M2" s="175" t="s">
        <v>33</v>
      </c>
      <c r="N2" s="176"/>
      <c r="O2" s="177"/>
    </row>
    <row r="3" spans="1:15" s="4" customFormat="1" ht="57.4" thickBot="1" x14ac:dyDescent="0.5">
      <c r="A3" s="21" t="s">
        <v>9</v>
      </c>
      <c r="B3" s="2" t="s">
        <v>6</v>
      </c>
      <c r="C3" s="3" t="s">
        <v>4</v>
      </c>
      <c r="D3" s="2" t="s">
        <v>0</v>
      </c>
      <c r="E3" s="2" t="s">
        <v>1</v>
      </c>
      <c r="F3" s="29" t="s">
        <v>2</v>
      </c>
      <c r="G3" s="29" t="s">
        <v>3</v>
      </c>
      <c r="H3" s="29" t="s">
        <v>32</v>
      </c>
      <c r="I3" s="29" t="s">
        <v>2</v>
      </c>
      <c r="J3" s="29" t="s">
        <v>3</v>
      </c>
      <c r="K3" s="28" t="s">
        <v>32</v>
      </c>
      <c r="M3" s="82" t="s">
        <v>34</v>
      </c>
      <c r="N3" s="83" t="s">
        <v>35</v>
      </c>
      <c r="O3" s="84" t="s">
        <v>48</v>
      </c>
    </row>
    <row r="4" spans="1:15" s="11" customFormat="1" ht="71.650000000000006" thickBot="1" x14ac:dyDescent="0.5">
      <c r="A4" s="104">
        <v>1</v>
      </c>
      <c r="B4" s="105" t="s">
        <v>30</v>
      </c>
      <c r="C4" s="106" t="s">
        <v>51</v>
      </c>
      <c r="D4" s="107" t="s">
        <v>31</v>
      </c>
      <c r="E4" s="107" t="s">
        <v>70</v>
      </c>
      <c r="F4" s="108"/>
      <c r="G4" s="108"/>
      <c r="H4" s="108"/>
      <c r="I4" s="108">
        <v>100</v>
      </c>
      <c r="J4" s="108">
        <v>100000</v>
      </c>
      <c r="K4" s="96">
        <v>0</v>
      </c>
      <c r="M4" s="85" t="s">
        <v>36</v>
      </c>
      <c r="N4" s="86">
        <f>Revenue!F11</f>
        <v>0</v>
      </c>
      <c r="O4" s="87">
        <f>Revenue!H11</f>
        <v>0</v>
      </c>
    </row>
    <row r="5" spans="1:15" s="11" customFormat="1" ht="43.15" thickBot="1" x14ac:dyDescent="0.5">
      <c r="A5" s="104">
        <f>A4+1</f>
        <v>2</v>
      </c>
      <c r="B5" s="105" t="s">
        <v>29</v>
      </c>
      <c r="C5" s="106" t="s">
        <v>51</v>
      </c>
      <c r="D5" s="107" t="s">
        <v>71</v>
      </c>
      <c r="E5" s="107" t="s">
        <v>214</v>
      </c>
      <c r="F5" s="108"/>
      <c r="G5" s="108"/>
      <c r="H5" s="108"/>
      <c r="I5" s="108"/>
      <c r="J5" s="108">
        <v>2000</v>
      </c>
      <c r="K5" s="96">
        <v>0</v>
      </c>
      <c r="M5" s="85" t="s">
        <v>37</v>
      </c>
      <c r="N5" s="86">
        <f>-Decreases!G112</f>
        <v>0</v>
      </c>
      <c r="O5" s="87">
        <f>-Decreases!I112</f>
        <v>0</v>
      </c>
    </row>
    <row r="6" spans="1:15" s="11" customFormat="1" ht="43.15" thickBot="1" x14ac:dyDescent="0.5">
      <c r="A6" s="104">
        <f t="shared" ref="A6:A35" si="0">A5+1</f>
        <v>3</v>
      </c>
      <c r="B6" s="105" t="s">
        <v>30</v>
      </c>
      <c r="C6" s="107" t="s">
        <v>51</v>
      </c>
      <c r="D6" s="107" t="s">
        <v>72</v>
      </c>
      <c r="E6" s="107" t="s">
        <v>73</v>
      </c>
      <c r="F6" s="108"/>
      <c r="G6" s="109"/>
      <c r="H6" s="108"/>
      <c r="I6" s="108"/>
      <c r="J6" s="109">
        <v>300000</v>
      </c>
      <c r="K6" s="96">
        <v>0</v>
      </c>
      <c r="M6" s="85" t="s">
        <v>13</v>
      </c>
      <c r="N6" s="88">
        <f>SUM(N4:N5)</f>
        <v>0</v>
      </c>
      <c r="O6" s="89">
        <f>SUM(O4:O5)</f>
        <v>0</v>
      </c>
    </row>
    <row r="7" spans="1:15" s="11" customFormat="1" ht="57" x14ac:dyDescent="0.45">
      <c r="A7" s="104">
        <f t="shared" si="0"/>
        <v>4</v>
      </c>
      <c r="B7" s="71" t="s">
        <v>7</v>
      </c>
      <c r="C7" s="53" t="s">
        <v>51</v>
      </c>
      <c r="D7" s="107" t="s">
        <v>74</v>
      </c>
      <c r="E7" s="107" t="s">
        <v>75</v>
      </c>
      <c r="F7" s="56"/>
      <c r="G7" s="56"/>
      <c r="H7" s="95"/>
      <c r="I7" s="56"/>
      <c r="J7" s="56">
        <v>350000</v>
      </c>
      <c r="K7" s="96">
        <v>0</v>
      </c>
    </row>
    <row r="8" spans="1:15" s="11" customFormat="1" x14ac:dyDescent="0.45">
      <c r="A8" s="104">
        <f t="shared" si="0"/>
        <v>5</v>
      </c>
      <c r="B8" s="71" t="s">
        <v>29</v>
      </c>
      <c r="C8" s="54" t="s">
        <v>51</v>
      </c>
      <c r="D8" s="63" t="s">
        <v>31</v>
      </c>
      <c r="E8" s="63" t="s">
        <v>76</v>
      </c>
      <c r="F8" s="66"/>
      <c r="G8" s="66"/>
      <c r="H8" s="95"/>
      <c r="I8" s="66"/>
      <c r="J8" s="66">
        <v>75000</v>
      </c>
      <c r="K8" s="96">
        <v>0</v>
      </c>
    </row>
    <row r="9" spans="1:15" s="9" customFormat="1" x14ac:dyDescent="0.45">
      <c r="A9" s="129">
        <f t="shared" si="0"/>
        <v>6</v>
      </c>
      <c r="B9" s="130" t="s">
        <v>8</v>
      </c>
      <c r="C9" s="102" t="s">
        <v>77</v>
      </c>
      <c r="D9" s="102" t="s">
        <v>162</v>
      </c>
      <c r="E9" s="63" t="s">
        <v>161</v>
      </c>
      <c r="F9" s="66"/>
      <c r="G9" s="66"/>
      <c r="H9" s="66"/>
      <c r="I9" s="66"/>
      <c r="J9" s="66">
        <v>5990836</v>
      </c>
      <c r="K9" s="96">
        <v>0</v>
      </c>
    </row>
    <row r="10" spans="1:15" s="9" customFormat="1" x14ac:dyDescent="0.45">
      <c r="A10" s="129">
        <f t="shared" si="0"/>
        <v>7</v>
      </c>
      <c r="B10" s="130" t="s">
        <v>7</v>
      </c>
      <c r="C10" s="102" t="s">
        <v>77</v>
      </c>
      <c r="D10" s="63" t="s">
        <v>163</v>
      </c>
      <c r="E10" s="102" t="s">
        <v>164</v>
      </c>
      <c r="F10" s="66"/>
      <c r="G10" s="66"/>
      <c r="H10" s="66"/>
      <c r="I10" s="66"/>
      <c r="J10" s="66">
        <v>1144938</v>
      </c>
      <c r="K10" s="96">
        <v>0</v>
      </c>
    </row>
    <row r="11" spans="1:15" s="9" customFormat="1" x14ac:dyDescent="0.45">
      <c r="A11" s="129">
        <f t="shared" si="0"/>
        <v>8</v>
      </c>
      <c r="B11" s="130" t="s">
        <v>8</v>
      </c>
      <c r="C11" s="102" t="s">
        <v>77</v>
      </c>
      <c r="D11" s="102" t="s">
        <v>165</v>
      </c>
      <c r="E11" s="63" t="s">
        <v>166</v>
      </c>
      <c r="F11" s="66"/>
      <c r="G11" s="66"/>
      <c r="H11" s="66"/>
      <c r="I11" s="66"/>
      <c r="J11" s="66">
        <v>579050</v>
      </c>
      <c r="K11" s="96">
        <v>0</v>
      </c>
      <c r="M11" s="131"/>
    </row>
    <row r="12" spans="1:15" s="9" customFormat="1" x14ac:dyDescent="0.45">
      <c r="A12" s="129">
        <f t="shared" si="0"/>
        <v>9</v>
      </c>
      <c r="B12" s="130" t="s">
        <v>8</v>
      </c>
      <c r="C12" s="102" t="s">
        <v>77</v>
      </c>
      <c r="D12" s="102" t="s">
        <v>31</v>
      </c>
      <c r="E12" s="63" t="s">
        <v>231</v>
      </c>
      <c r="F12" s="66"/>
      <c r="G12" s="66"/>
      <c r="H12" s="66"/>
      <c r="I12" s="66"/>
      <c r="J12" s="66">
        <v>25000</v>
      </c>
      <c r="K12" s="96">
        <v>0</v>
      </c>
      <c r="M12" s="131"/>
    </row>
    <row r="13" spans="1:15" s="11" customFormat="1" ht="28.5" x14ac:dyDescent="0.45">
      <c r="A13" s="129">
        <f t="shared" si="0"/>
        <v>10</v>
      </c>
      <c r="B13" s="71" t="s">
        <v>29</v>
      </c>
      <c r="C13" s="54" t="s">
        <v>167</v>
      </c>
      <c r="D13" s="54" t="s">
        <v>168</v>
      </c>
      <c r="E13" s="63" t="s">
        <v>169</v>
      </c>
      <c r="F13" s="56"/>
      <c r="G13" s="56"/>
      <c r="H13" s="95"/>
      <c r="I13" s="56"/>
      <c r="J13" s="56">
        <v>500000</v>
      </c>
      <c r="K13" s="96">
        <v>0</v>
      </c>
    </row>
    <row r="14" spans="1:15" s="11" customFormat="1" x14ac:dyDescent="0.45">
      <c r="A14" s="129">
        <f t="shared" si="0"/>
        <v>11</v>
      </c>
      <c r="B14" s="71" t="s">
        <v>29</v>
      </c>
      <c r="C14" s="54" t="s">
        <v>167</v>
      </c>
      <c r="D14" s="53" t="s">
        <v>175</v>
      </c>
      <c r="E14" s="63" t="s">
        <v>236</v>
      </c>
      <c r="F14" s="56"/>
      <c r="G14" s="56"/>
      <c r="H14" s="95"/>
      <c r="I14" s="56"/>
      <c r="J14" s="56">
        <v>4250000</v>
      </c>
      <c r="K14" s="96">
        <f>IF(SUM(J$4:J14)&lt;O$6,J14,IF(O$6-SUM(K$4:K12)&gt;0,O$6-SUM(K$4:K12),0))</f>
        <v>0</v>
      </c>
    </row>
    <row r="15" spans="1:15" s="11" customFormat="1" x14ac:dyDescent="0.45">
      <c r="A15" s="129">
        <f t="shared" si="0"/>
        <v>12</v>
      </c>
      <c r="B15" s="71" t="s">
        <v>29</v>
      </c>
      <c r="C15" s="54" t="s">
        <v>167</v>
      </c>
      <c r="D15" s="53" t="s">
        <v>31</v>
      </c>
      <c r="E15" s="63" t="s">
        <v>215</v>
      </c>
      <c r="F15" s="56"/>
      <c r="G15" s="56"/>
      <c r="H15" s="95"/>
      <c r="I15" s="56"/>
      <c r="J15" s="56">
        <v>4000000</v>
      </c>
      <c r="K15" s="96">
        <v>0</v>
      </c>
      <c r="M15" s="67"/>
    </row>
    <row r="16" spans="1:15" s="11" customFormat="1" x14ac:dyDescent="0.45">
      <c r="A16" s="129">
        <f t="shared" si="0"/>
        <v>13</v>
      </c>
      <c r="B16" s="71" t="s">
        <v>29</v>
      </c>
      <c r="C16" s="54" t="s">
        <v>167</v>
      </c>
      <c r="D16" s="53" t="s">
        <v>31</v>
      </c>
      <c r="E16" s="63" t="s">
        <v>215</v>
      </c>
      <c r="F16" s="56"/>
      <c r="G16" s="56"/>
      <c r="H16" s="95"/>
      <c r="I16" s="56"/>
      <c r="J16" s="127">
        <v>2900000</v>
      </c>
      <c r="K16" s="96">
        <v>0</v>
      </c>
    </row>
    <row r="17" spans="1:15" s="11" customFormat="1" x14ac:dyDescent="0.45">
      <c r="A17" s="104">
        <f t="shared" si="0"/>
        <v>14</v>
      </c>
      <c r="B17" s="71" t="s">
        <v>7</v>
      </c>
      <c r="C17" s="54" t="s">
        <v>173</v>
      </c>
      <c r="D17" s="53" t="s">
        <v>31</v>
      </c>
      <c r="E17" s="63" t="s">
        <v>174</v>
      </c>
      <c r="F17" s="56"/>
      <c r="G17" s="56"/>
      <c r="H17" s="95"/>
      <c r="I17" s="56"/>
      <c r="J17" s="128">
        <v>12500</v>
      </c>
      <c r="K17" s="96">
        <v>0</v>
      </c>
    </row>
    <row r="18" spans="1:15" s="11" customFormat="1" ht="28.5" x14ac:dyDescent="0.45">
      <c r="A18" s="104">
        <f t="shared" si="0"/>
        <v>15</v>
      </c>
      <c r="B18" s="71" t="s">
        <v>30</v>
      </c>
      <c r="C18" s="53" t="s">
        <v>173</v>
      </c>
      <c r="D18" s="53" t="s">
        <v>175</v>
      </c>
      <c r="E18" s="63" t="s">
        <v>176</v>
      </c>
      <c r="F18" s="56"/>
      <c r="G18" s="81"/>
      <c r="H18" s="95"/>
      <c r="I18" s="56"/>
      <c r="J18" s="81">
        <v>3500000</v>
      </c>
      <c r="K18" s="96">
        <v>0</v>
      </c>
      <c r="O18" s="67"/>
    </row>
    <row r="19" spans="1:15" s="11" customFormat="1" ht="28.5" x14ac:dyDescent="0.45">
      <c r="A19" s="104">
        <f t="shared" si="0"/>
        <v>16</v>
      </c>
      <c r="B19" s="71" t="s">
        <v>30</v>
      </c>
      <c r="C19" s="63" t="s">
        <v>180</v>
      </c>
      <c r="D19" s="63" t="s">
        <v>183</v>
      </c>
      <c r="E19" s="63" t="s">
        <v>216</v>
      </c>
      <c r="F19" s="66"/>
      <c r="G19" s="81"/>
      <c r="H19" s="95"/>
      <c r="I19" s="66"/>
      <c r="J19" s="81">
        <v>1000000</v>
      </c>
      <c r="K19" s="96">
        <v>0</v>
      </c>
      <c r="O19" s="67"/>
    </row>
    <row r="20" spans="1:15" s="11" customFormat="1" x14ac:dyDescent="0.45">
      <c r="A20" s="104">
        <f t="shared" si="0"/>
        <v>17</v>
      </c>
      <c r="B20" s="71" t="s">
        <v>30</v>
      </c>
      <c r="C20" s="63" t="s">
        <v>184</v>
      </c>
      <c r="D20" s="63" t="s">
        <v>188</v>
      </c>
      <c r="E20" s="63" t="s">
        <v>217</v>
      </c>
      <c r="F20" s="66"/>
      <c r="G20" s="81"/>
      <c r="H20" s="95"/>
      <c r="I20" s="66"/>
      <c r="J20" s="81">
        <v>90000</v>
      </c>
      <c r="K20" s="96">
        <v>0</v>
      </c>
      <c r="O20" s="67"/>
    </row>
    <row r="21" spans="1:15" s="11" customFormat="1" x14ac:dyDescent="0.45">
      <c r="A21" s="104">
        <f t="shared" si="0"/>
        <v>18</v>
      </c>
      <c r="B21" s="71" t="s">
        <v>30</v>
      </c>
      <c r="C21" s="63" t="s">
        <v>184</v>
      </c>
      <c r="D21" s="63"/>
      <c r="E21" s="63" t="s">
        <v>189</v>
      </c>
      <c r="F21" s="66"/>
      <c r="G21" s="81"/>
      <c r="H21" s="95"/>
      <c r="I21" s="66"/>
      <c r="J21" s="81">
        <v>4470906</v>
      </c>
      <c r="K21" s="96">
        <v>0</v>
      </c>
      <c r="O21" s="67"/>
    </row>
    <row r="22" spans="1:15" x14ac:dyDescent="0.4">
      <c r="A22" s="104">
        <f t="shared" si="0"/>
        <v>19</v>
      </c>
      <c r="B22" s="71" t="s">
        <v>30</v>
      </c>
      <c r="C22" s="63" t="s">
        <v>190</v>
      </c>
      <c r="D22" s="63" t="s">
        <v>191</v>
      </c>
      <c r="E22" s="63" t="s">
        <v>192</v>
      </c>
      <c r="F22" s="66"/>
      <c r="G22" s="81"/>
      <c r="H22" s="95"/>
      <c r="I22" s="66"/>
      <c r="J22" s="81">
        <v>580000</v>
      </c>
      <c r="K22" s="96">
        <v>0</v>
      </c>
    </row>
    <row r="23" spans="1:15" x14ac:dyDescent="0.4">
      <c r="A23" s="104">
        <f t="shared" si="0"/>
        <v>20</v>
      </c>
      <c r="B23" s="71" t="s">
        <v>30</v>
      </c>
      <c r="C23" s="53" t="s">
        <v>190</v>
      </c>
      <c r="D23" s="53" t="s">
        <v>31</v>
      </c>
      <c r="E23" s="63" t="s">
        <v>193</v>
      </c>
      <c r="F23" s="56"/>
      <c r="G23" s="81"/>
      <c r="H23" s="95"/>
      <c r="I23" s="56"/>
      <c r="J23" s="81">
        <v>20000</v>
      </c>
      <c r="K23" s="96">
        <v>0</v>
      </c>
    </row>
    <row r="24" spans="1:15" x14ac:dyDescent="0.4">
      <c r="A24" s="104">
        <f t="shared" si="0"/>
        <v>21</v>
      </c>
      <c r="B24" s="71" t="s">
        <v>30</v>
      </c>
      <c r="C24" s="53"/>
      <c r="D24" s="53"/>
      <c r="E24" s="63"/>
      <c r="F24" s="56"/>
      <c r="G24" s="81"/>
      <c r="H24" s="95"/>
      <c r="I24" s="56"/>
      <c r="J24" s="81"/>
      <c r="K24" s="96">
        <v>0</v>
      </c>
      <c r="M24" s="157"/>
    </row>
    <row r="25" spans="1:15" x14ac:dyDescent="0.4">
      <c r="A25" s="104">
        <f t="shared" si="0"/>
        <v>22</v>
      </c>
      <c r="B25" s="71" t="s">
        <v>7</v>
      </c>
      <c r="C25" s="54" t="s">
        <v>194</v>
      </c>
      <c r="D25" s="53" t="s">
        <v>197</v>
      </c>
      <c r="E25" s="63" t="s">
        <v>198</v>
      </c>
      <c r="F25" s="56"/>
      <c r="G25" s="56"/>
      <c r="H25" s="95"/>
      <c r="I25" s="66"/>
      <c r="J25" s="66">
        <v>281000</v>
      </c>
      <c r="K25" s="96">
        <v>0</v>
      </c>
    </row>
    <row r="26" spans="1:15" x14ac:dyDescent="0.4">
      <c r="A26" s="104">
        <f t="shared" si="0"/>
        <v>23</v>
      </c>
      <c r="B26" s="71" t="s">
        <v>7</v>
      </c>
      <c r="C26" s="53" t="s">
        <v>194</v>
      </c>
      <c r="D26" s="53" t="s">
        <v>175</v>
      </c>
      <c r="E26" s="63" t="s">
        <v>235</v>
      </c>
      <c r="F26" s="56"/>
      <c r="G26" s="56"/>
      <c r="H26" s="95"/>
      <c r="I26" s="56"/>
      <c r="J26" s="56">
        <v>1907450</v>
      </c>
      <c r="K26" s="96">
        <v>0</v>
      </c>
    </row>
    <row r="27" spans="1:15" x14ac:dyDescent="0.4">
      <c r="A27" s="104">
        <f t="shared" si="0"/>
        <v>24</v>
      </c>
      <c r="B27" s="71" t="s">
        <v>29</v>
      </c>
      <c r="C27" s="54" t="s">
        <v>194</v>
      </c>
      <c r="D27" s="54" t="s">
        <v>163</v>
      </c>
      <c r="E27" s="63" t="s">
        <v>199</v>
      </c>
      <c r="F27" s="56"/>
      <c r="G27" s="56"/>
      <c r="H27" s="95"/>
      <c r="I27" s="56"/>
      <c r="J27" s="56">
        <v>1000000</v>
      </c>
      <c r="K27" s="96">
        <v>0</v>
      </c>
    </row>
    <row r="28" spans="1:15" x14ac:dyDescent="0.4">
      <c r="A28" s="104">
        <f t="shared" si="0"/>
        <v>25</v>
      </c>
      <c r="B28" s="71"/>
      <c r="C28" s="54" t="s">
        <v>194</v>
      </c>
      <c r="D28" s="54" t="s">
        <v>218</v>
      </c>
      <c r="E28" s="63" t="s">
        <v>166</v>
      </c>
      <c r="F28" s="56"/>
      <c r="G28" s="56"/>
      <c r="H28" s="95"/>
      <c r="I28" s="56"/>
      <c r="J28" s="56">
        <v>250000</v>
      </c>
      <c r="K28" s="96">
        <v>0</v>
      </c>
    </row>
    <row r="29" spans="1:15" x14ac:dyDescent="0.4">
      <c r="A29" s="104">
        <f t="shared" si="0"/>
        <v>26</v>
      </c>
      <c r="B29" s="71"/>
      <c r="C29" s="54" t="s">
        <v>194</v>
      </c>
      <c r="D29" s="54" t="s">
        <v>165</v>
      </c>
      <c r="E29" s="63" t="s">
        <v>200</v>
      </c>
      <c r="F29" s="56"/>
      <c r="G29" s="56"/>
      <c r="H29" s="95"/>
      <c r="I29" s="56"/>
      <c r="J29" s="56">
        <v>4470906</v>
      </c>
      <c r="K29" s="96">
        <v>0</v>
      </c>
    </row>
    <row r="30" spans="1:15" x14ac:dyDescent="0.4">
      <c r="A30" s="104">
        <f t="shared" si="0"/>
        <v>27</v>
      </c>
      <c r="B30" s="71"/>
      <c r="C30" s="54" t="s">
        <v>194</v>
      </c>
      <c r="D30" s="54" t="s">
        <v>219</v>
      </c>
      <c r="E30" s="54" t="s">
        <v>201</v>
      </c>
      <c r="F30" s="56"/>
      <c r="G30" s="56"/>
      <c r="H30" s="95"/>
      <c r="I30" s="56"/>
      <c r="J30" s="56">
        <v>1000000</v>
      </c>
      <c r="K30" s="96">
        <v>0</v>
      </c>
    </row>
    <row r="31" spans="1:15" x14ac:dyDescent="0.4">
      <c r="A31" s="104">
        <f t="shared" si="0"/>
        <v>28</v>
      </c>
      <c r="B31" s="71"/>
      <c r="C31" s="54" t="s">
        <v>194</v>
      </c>
      <c r="D31" s="54" t="s">
        <v>31</v>
      </c>
      <c r="E31" s="54" t="s">
        <v>215</v>
      </c>
      <c r="F31" s="56"/>
      <c r="G31" s="56"/>
      <c r="H31" s="95"/>
      <c r="I31" s="56"/>
      <c r="J31" s="56">
        <v>1796000</v>
      </c>
      <c r="K31" s="96">
        <v>0</v>
      </c>
    </row>
    <row r="32" spans="1:15" x14ac:dyDescent="0.4">
      <c r="A32" s="104">
        <f t="shared" si="0"/>
        <v>29</v>
      </c>
      <c r="B32" s="71"/>
      <c r="C32" s="54" t="s">
        <v>203</v>
      </c>
      <c r="D32" s="54" t="s">
        <v>220</v>
      </c>
      <c r="E32" s="63" t="s">
        <v>209</v>
      </c>
      <c r="F32" s="56"/>
      <c r="G32" s="56"/>
      <c r="H32" s="95"/>
      <c r="I32" s="56"/>
      <c r="J32" s="56">
        <v>1000000</v>
      </c>
      <c r="K32" s="96">
        <v>0</v>
      </c>
    </row>
    <row r="33" spans="1:11" x14ac:dyDescent="0.4">
      <c r="A33" s="104">
        <f t="shared" si="0"/>
        <v>30</v>
      </c>
      <c r="B33" s="71"/>
      <c r="C33" s="54" t="s">
        <v>203</v>
      </c>
      <c r="D33" s="54" t="s">
        <v>221</v>
      </c>
      <c r="E33" s="63" t="s">
        <v>210</v>
      </c>
      <c r="F33" s="56"/>
      <c r="G33" s="56"/>
      <c r="H33" s="95"/>
      <c r="I33" s="56"/>
      <c r="J33" s="56">
        <v>204199</v>
      </c>
      <c r="K33" s="96">
        <v>0</v>
      </c>
    </row>
    <row r="34" spans="1:11" x14ac:dyDescent="0.4">
      <c r="A34" s="104">
        <f t="shared" si="0"/>
        <v>31</v>
      </c>
      <c r="B34" s="71"/>
      <c r="C34" s="54" t="s">
        <v>203</v>
      </c>
      <c r="D34" s="54" t="s">
        <v>91</v>
      </c>
      <c r="E34" s="63" t="s">
        <v>211</v>
      </c>
      <c r="F34" s="56"/>
      <c r="G34" s="56"/>
      <c r="H34" s="95"/>
      <c r="I34" s="56"/>
      <c r="J34" s="56">
        <v>95801</v>
      </c>
      <c r="K34" s="96">
        <v>0</v>
      </c>
    </row>
    <row r="35" spans="1:11" ht="7.5" customHeight="1" x14ac:dyDescent="0.4">
      <c r="A35" s="104">
        <f t="shared" si="0"/>
        <v>32</v>
      </c>
      <c r="B35" s="71" t="s">
        <v>30</v>
      </c>
      <c r="C35" s="53" t="s">
        <v>203</v>
      </c>
      <c r="D35" s="53" t="s">
        <v>212</v>
      </c>
      <c r="E35" s="63" t="s">
        <v>213</v>
      </c>
      <c r="F35" s="56"/>
      <c r="G35" s="81"/>
      <c r="H35" s="95"/>
      <c r="I35" s="56"/>
      <c r="J35" s="81">
        <v>150000</v>
      </c>
      <c r="K35" s="96">
        <v>0</v>
      </c>
    </row>
    <row r="36" spans="1:11" s="76" customFormat="1" ht="14.65" thickBot="1" x14ac:dyDescent="0.45">
      <c r="A36" s="22"/>
      <c r="B36" s="23"/>
      <c r="C36" s="24"/>
      <c r="D36" s="24"/>
      <c r="E36" s="24"/>
      <c r="F36" s="97"/>
      <c r="G36" s="97"/>
      <c r="H36" s="97"/>
      <c r="I36" s="97"/>
      <c r="J36" s="98"/>
      <c r="K36" s="98"/>
    </row>
    <row r="37" spans="1:11" ht="14.65" thickBot="1" x14ac:dyDescent="0.45">
      <c r="A37" s="72"/>
      <c r="B37" s="72"/>
      <c r="C37" s="73"/>
      <c r="D37" s="74"/>
      <c r="E37" s="74"/>
      <c r="F37" s="75"/>
      <c r="G37" s="75"/>
      <c r="H37" s="75"/>
      <c r="I37" s="75"/>
      <c r="J37" s="75"/>
      <c r="K37" s="75"/>
    </row>
    <row r="38" spans="1:11" ht="17.649999999999999" thickBot="1" x14ac:dyDescent="0.5">
      <c r="A38" s="178" t="s">
        <v>14</v>
      </c>
      <c r="B38" s="179"/>
      <c r="C38" s="179"/>
      <c r="D38" s="179"/>
      <c r="E38" s="180"/>
      <c r="F38" s="31">
        <f t="shared" ref="F38:K38" si="1">SUM(F4:F37)</f>
        <v>0</v>
      </c>
      <c r="G38" s="31">
        <f t="shared" si="1"/>
        <v>0</v>
      </c>
      <c r="H38" s="31">
        <f t="shared" si="1"/>
        <v>0</v>
      </c>
      <c r="I38" s="31">
        <f t="shared" si="1"/>
        <v>100</v>
      </c>
      <c r="J38" s="31">
        <f t="shared" si="1"/>
        <v>42045586</v>
      </c>
      <c r="K38" s="99">
        <f t="shared" si="1"/>
        <v>0</v>
      </c>
    </row>
    <row r="39" spans="1:11" ht="16.5" customHeight="1" x14ac:dyDescent="0.4"/>
    <row r="40" spans="1:11" ht="17.25" x14ac:dyDescent="0.45">
      <c r="B40" s="90"/>
      <c r="C40" s="90"/>
      <c r="D40" s="90"/>
      <c r="E40" s="90"/>
      <c r="F40" s="90"/>
      <c r="G40" s="91" t="s">
        <v>38</v>
      </c>
      <c r="H40" s="92">
        <f>N6-H38</f>
        <v>0</v>
      </c>
      <c r="I40" s="93"/>
      <c r="J40" s="91" t="s">
        <v>38</v>
      </c>
      <c r="K40" s="94">
        <f>O6-K38</f>
        <v>0</v>
      </c>
    </row>
  </sheetData>
  <sortState ref="A4:K27">
    <sortCondition ref="A4:A27"/>
  </sortState>
  <mergeCells count="6">
    <mergeCell ref="A1:K1"/>
    <mergeCell ref="M2:O2"/>
    <mergeCell ref="A38:E38"/>
    <mergeCell ref="A2:E2"/>
    <mergeCell ref="F2:H2"/>
    <mergeCell ref="I2:K2"/>
  </mergeCells>
  <pageMargins left="0.16" right="0.16" top="0.56999999999999995" bottom="0.22" header="0.22" footer="0.16"/>
  <pageSetup scale="7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tabSelected="1" workbookViewId="0">
      <pane ySplit="3" topLeftCell="A91" activePane="bottomLeft" state="frozen"/>
      <selection pane="bottomLeft" activeCell="B106" sqref="B106"/>
    </sheetView>
  </sheetViews>
  <sheetFormatPr defaultColWidth="9.1328125" defaultRowHeight="14.25" x14ac:dyDescent="0.4"/>
  <cols>
    <col min="1" max="1" width="5.86328125" style="5" customWidth="1"/>
    <col min="2" max="2" width="18.1328125" style="6" customWidth="1"/>
    <col min="3" max="3" width="10.265625" style="1" bestFit="1" customWidth="1"/>
    <col min="4" max="4" width="26.265625" style="1" customWidth="1"/>
    <col min="5" max="5" width="76.265625" style="1" customWidth="1"/>
    <col min="6" max="7" width="14.73046875" style="36" hidden="1" customWidth="1"/>
    <col min="8" max="8" width="15.33203125" style="155" bestFit="1" customWidth="1"/>
    <col min="9" max="9" width="14.73046875" style="36" customWidth="1"/>
    <col min="10" max="10" width="12.19921875" style="1" bestFit="1" customWidth="1"/>
    <col min="11" max="16384" width="9.1328125" style="1"/>
  </cols>
  <sheetData>
    <row r="1" spans="1:10" s="11" customFormat="1" ht="35.25" customHeight="1" thickBot="1" x14ac:dyDescent="0.5">
      <c r="A1" s="193" t="s">
        <v>10</v>
      </c>
      <c r="B1" s="194"/>
      <c r="C1" s="194"/>
      <c r="D1" s="194"/>
      <c r="E1" s="194"/>
      <c r="F1" s="173"/>
      <c r="G1" s="173"/>
      <c r="H1" s="173"/>
      <c r="I1" s="174"/>
    </row>
    <row r="2" spans="1:10" ht="21.75" x14ac:dyDescent="0.5">
      <c r="A2" s="188"/>
      <c r="B2" s="189"/>
      <c r="C2" s="189"/>
      <c r="D2" s="189"/>
      <c r="E2" s="189"/>
      <c r="F2" s="190" t="s">
        <v>25</v>
      </c>
      <c r="G2" s="191"/>
      <c r="H2" s="191" t="s">
        <v>47</v>
      </c>
      <c r="I2" s="192"/>
    </row>
    <row r="3" spans="1:10" s="4" customFormat="1" ht="42.75" x14ac:dyDescent="0.45">
      <c r="A3" s="21" t="s">
        <v>9</v>
      </c>
      <c r="B3" s="2" t="s">
        <v>49</v>
      </c>
      <c r="C3" s="3" t="s">
        <v>4</v>
      </c>
      <c r="D3" s="2" t="s">
        <v>0</v>
      </c>
      <c r="E3" s="26" t="s">
        <v>1</v>
      </c>
      <c r="F3" s="27" t="s">
        <v>11</v>
      </c>
      <c r="G3" s="28" t="s">
        <v>12</v>
      </c>
      <c r="H3" s="147" t="s">
        <v>11</v>
      </c>
      <c r="I3" s="28" t="s">
        <v>12</v>
      </c>
    </row>
    <row r="4" spans="1:10" ht="28.5" x14ac:dyDescent="0.4">
      <c r="A4" s="110">
        <v>1</v>
      </c>
      <c r="B4" s="111" t="s">
        <v>50</v>
      </c>
      <c r="C4" s="112" t="s">
        <v>51</v>
      </c>
      <c r="D4" s="111" t="s">
        <v>52</v>
      </c>
      <c r="E4" s="113" t="s">
        <v>53</v>
      </c>
      <c r="F4" s="114"/>
      <c r="G4" s="115"/>
      <c r="H4" s="148">
        <v>-85157</v>
      </c>
      <c r="I4" s="122">
        <v>0</v>
      </c>
    </row>
    <row r="5" spans="1:10" ht="28.5" x14ac:dyDescent="0.4">
      <c r="A5" s="110">
        <f>A4+1</f>
        <v>2</v>
      </c>
      <c r="B5" s="53" t="s">
        <v>54</v>
      </c>
      <c r="C5" s="54" t="s">
        <v>51</v>
      </c>
      <c r="D5" s="53" t="s">
        <v>55</v>
      </c>
      <c r="E5" s="55" t="s">
        <v>53</v>
      </c>
      <c r="F5" s="57"/>
      <c r="G5" s="58"/>
      <c r="H5" s="149">
        <v>-48117</v>
      </c>
      <c r="I5" s="124"/>
    </row>
    <row r="6" spans="1:10" x14ac:dyDescent="0.4">
      <c r="A6" s="110">
        <f t="shared" ref="A6:A69" si="0">A5+1</f>
        <v>3</v>
      </c>
      <c r="B6" s="53" t="s">
        <v>56</v>
      </c>
      <c r="C6" s="54" t="s">
        <v>51</v>
      </c>
      <c r="D6" s="53" t="s">
        <v>58</v>
      </c>
      <c r="E6" s="55" t="s">
        <v>57</v>
      </c>
      <c r="F6" s="62"/>
      <c r="G6" s="58"/>
      <c r="H6" s="149">
        <v>-8998</v>
      </c>
      <c r="I6" s="124"/>
    </row>
    <row r="7" spans="1:10" s="137" customFormat="1" x14ac:dyDescent="0.4">
      <c r="A7" s="132">
        <f t="shared" si="0"/>
        <v>4</v>
      </c>
      <c r="B7" s="63" t="s">
        <v>59</v>
      </c>
      <c r="C7" s="102" t="s">
        <v>51</v>
      </c>
      <c r="D7" s="63" t="s">
        <v>58</v>
      </c>
      <c r="E7" s="133" t="s">
        <v>57</v>
      </c>
      <c r="F7" s="134"/>
      <c r="G7" s="135"/>
      <c r="H7" s="150">
        <v>-105276</v>
      </c>
      <c r="I7" s="136"/>
    </row>
    <row r="8" spans="1:10" s="9" customFormat="1" x14ac:dyDescent="0.4">
      <c r="A8" s="132">
        <f t="shared" si="0"/>
        <v>5</v>
      </c>
      <c r="B8" s="63" t="s">
        <v>60</v>
      </c>
      <c r="C8" s="102" t="s">
        <v>51</v>
      </c>
      <c r="D8" s="102" t="s">
        <v>58</v>
      </c>
      <c r="E8" s="133" t="s">
        <v>61</v>
      </c>
      <c r="F8" s="138"/>
      <c r="G8" s="135"/>
      <c r="H8" s="150">
        <v>-250000</v>
      </c>
      <c r="I8" s="136"/>
      <c r="J8" s="137"/>
    </row>
    <row r="9" spans="1:10" s="9" customFormat="1" ht="28.5" x14ac:dyDescent="0.45">
      <c r="A9" s="132">
        <f t="shared" si="0"/>
        <v>6</v>
      </c>
      <c r="B9" s="63" t="s">
        <v>63</v>
      </c>
      <c r="C9" s="102" t="s">
        <v>51</v>
      </c>
      <c r="D9" s="63" t="s">
        <v>62</v>
      </c>
      <c r="E9" s="133" t="s">
        <v>64</v>
      </c>
      <c r="F9" s="139"/>
      <c r="G9" s="140"/>
      <c r="H9" s="150">
        <v>-200000</v>
      </c>
      <c r="I9" s="141"/>
    </row>
    <row r="10" spans="1:10" s="9" customFormat="1" ht="28.5" x14ac:dyDescent="0.45">
      <c r="A10" s="132">
        <f t="shared" si="0"/>
        <v>7</v>
      </c>
      <c r="B10" s="142" t="s">
        <v>65</v>
      </c>
      <c r="C10" s="143" t="s">
        <v>51</v>
      </c>
      <c r="D10" s="142" t="s">
        <v>66</v>
      </c>
      <c r="E10" s="63" t="s">
        <v>67</v>
      </c>
      <c r="F10" s="144"/>
      <c r="G10" s="144"/>
      <c r="H10" s="150">
        <v>-50000</v>
      </c>
      <c r="I10" s="145"/>
    </row>
    <row r="11" spans="1:10" s="9" customFormat="1" ht="28.5" x14ac:dyDescent="0.45">
      <c r="A11" s="132">
        <f t="shared" si="0"/>
        <v>8</v>
      </c>
      <c r="B11" s="63" t="s">
        <v>63</v>
      </c>
      <c r="C11" s="143" t="s">
        <v>51</v>
      </c>
      <c r="D11" s="142" t="s">
        <v>68</v>
      </c>
      <c r="E11" s="63" t="s">
        <v>69</v>
      </c>
      <c r="F11" s="144"/>
      <c r="G11" s="144"/>
      <c r="H11" s="150">
        <v>-100000</v>
      </c>
      <c r="I11" s="145"/>
    </row>
    <row r="12" spans="1:10" s="9" customFormat="1" ht="28.5" x14ac:dyDescent="0.45">
      <c r="A12" s="132">
        <f t="shared" si="0"/>
        <v>9</v>
      </c>
      <c r="B12" s="142">
        <v>301</v>
      </c>
      <c r="C12" s="143" t="s">
        <v>77</v>
      </c>
      <c r="D12" s="142" t="s">
        <v>78</v>
      </c>
      <c r="E12" s="63" t="s">
        <v>232</v>
      </c>
      <c r="F12" s="144"/>
      <c r="G12" s="144"/>
      <c r="H12" s="150">
        <v>-109640.35059162983</v>
      </c>
      <c r="I12" s="145"/>
    </row>
    <row r="13" spans="1:10" s="9" customFormat="1" ht="28.5" x14ac:dyDescent="0.45">
      <c r="A13" s="132">
        <f t="shared" si="0"/>
        <v>10</v>
      </c>
      <c r="B13" s="142">
        <v>303</v>
      </c>
      <c r="C13" s="143" t="s">
        <v>77</v>
      </c>
      <c r="D13" s="142" t="s">
        <v>79</v>
      </c>
      <c r="E13" s="63" t="s">
        <v>232</v>
      </c>
      <c r="F13" s="144"/>
      <c r="G13" s="144"/>
      <c r="H13" s="150">
        <v>-30070.516518632518</v>
      </c>
      <c r="I13" s="145"/>
    </row>
    <row r="14" spans="1:10" s="9" customFormat="1" ht="28.5" x14ac:dyDescent="0.45">
      <c r="A14" s="132">
        <f t="shared" si="0"/>
        <v>11</v>
      </c>
      <c r="B14" s="142">
        <v>304</v>
      </c>
      <c r="C14" s="143" t="s">
        <v>77</v>
      </c>
      <c r="D14" s="142" t="s">
        <v>80</v>
      </c>
      <c r="E14" s="63" t="s">
        <v>232</v>
      </c>
      <c r="F14" s="144"/>
      <c r="G14" s="144"/>
      <c r="H14" s="150">
        <v>-38029.480435721824</v>
      </c>
      <c r="I14" s="145"/>
    </row>
    <row r="15" spans="1:10" s="9" customFormat="1" ht="28.5" x14ac:dyDescent="0.45">
      <c r="A15" s="132">
        <f t="shared" si="0"/>
        <v>12</v>
      </c>
      <c r="B15" s="142">
        <v>305</v>
      </c>
      <c r="C15" s="143" t="s">
        <v>77</v>
      </c>
      <c r="D15" s="142" t="s">
        <v>81</v>
      </c>
      <c r="E15" s="63" t="s">
        <v>232</v>
      </c>
      <c r="F15" s="144"/>
      <c r="G15" s="144"/>
      <c r="H15" s="150">
        <v>-147.69903515475721</v>
      </c>
      <c r="I15" s="145"/>
    </row>
    <row r="16" spans="1:10" s="9" customFormat="1" ht="28.5" x14ac:dyDescent="0.45">
      <c r="A16" s="132">
        <f t="shared" si="0"/>
        <v>13</v>
      </c>
      <c r="B16" s="142">
        <v>306</v>
      </c>
      <c r="C16" s="143" t="s">
        <v>77</v>
      </c>
      <c r="D16" s="142" t="s">
        <v>82</v>
      </c>
      <c r="E16" s="63" t="s">
        <v>232</v>
      </c>
      <c r="F16" s="144"/>
      <c r="G16" s="144"/>
      <c r="H16" s="150">
        <v>-165.49005529839849</v>
      </c>
      <c r="I16" s="145"/>
    </row>
    <row r="17" spans="1:9" s="9" customFormat="1" ht="28.5" x14ac:dyDescent="0.45">
      <c r="A17" s="132">
        <f t="shared" si="0"/>
        <v>14</v>
      </c>
      <c r="B17" s="142">
        <v>501</v>
      </c>
      <c r="C17" s="143" t="s">
        <v>77</v>
      </c>
      <c r="D17" s="142" t="s">
        <v>83</v>
      </c>
      <c r="E17" s="63" t="s">
        <v>232</v>
      </c>
      <c r="F17" s="144"/>
      <c r="G17" s="144"/>
      <c r="H17" s="150">
        <v>-223295.09382284089</v>
      </c>
      <c r="I17" s="145"/>
    </row>
    <row r="18" spans="1:9" s="9" customFormat="1" ht="28.5" x14ac:dyDescent="0.45">
      <c r="A18" s="132">
        <f t="shared" si="0"/>
        <v>15</v>
      </c>
      <c r="B18" s="142">
        <v>502</v>
      </c>
      <c r="C18" s="143" t="s">
        <v>77</v>
      </c>
      <c r="D18" s="142" t="s">
        <v>84</v>
      </c>
      <c r="E18" s="63" t="s">
        <v>232</v>
      </c>
      <c r="F18" s="144"/>
      <c r="G18" s="144"/>
      <c r="H18" s="150">
        <v>-137632.67454970983</v>
      </c>
      <c r="I18" s="145"/>
    </row>
    <row r="19" spans="1:9" s="9" customFormat="1" ht="28.5" x14ac:dyDescent="0.45">
      <c r="A19" s="132">
        <f t="shared" si="0"/>
        <v>16</v>
      </c>
      <c r="B19" s="142">
        <v>503</v>
      </c>
      <c r="C19" s="143" t="s">
        <v>77</v>
      </c>
      <c r="D19" s="142" t="s">
        <v>85</v>
      </c>
      <c r="E19" s="63" t="s">
        <v>232</v>
      </c>
      <c r="F19" s="144"/>
      <c r="G19" s="144"/>
      <c r="H19" s="150">
        <v>-67157.408566366707</v>
      </c>
      <c r="I19" s="145"/>
    </row>
    <row r="20" spans="1:9" s="9" customFormat="1" ht="28.5" x14ac:dyDescent="0.45">
      <c r="A20" s="132">
        <f t="shared" si="0"/>
        <v>17</v>
      </c>
      <c r="B20" s="142">
        <v>504</v>
      </c>
      <c r="C20" s="143" t="s">
        <v>77</v>
      </c>
      <c r="D20" s="142" t="s">
        <v>86</v>
      </c>
      <c r="E20" s="63" t="s">
        <v>232</v>
      </c>
      <c r="F20" s="144"/>
      <c r="G20" s="144"/>
      <c r="H20" s="150">
        <v>-108594.03719940851</v>
      </c>
      <c r="I20" s="145"/>
    </row>
    <row r="21" spans="1:9" s="9" customFormat="1" ht="28.5" x14ac:dyDescent="0.45">
      <c r="A21" s="132">
        <f t="shared" si="0"/>
        <v>18</v>
      </c>
      <c r="B21" s="142">
        <v>602</v>
      </c>
      <c r="C21" s="143" t="s">
        <v>77</v>
      </c>
      <c r="D21" s="142" t="s">
        <v>87</v>
      </c>
      <c r="E21" s="63" t="s">
        <v>232</v>
      </c>
      <c r="F21" s="144"/>
      <c r="G21" s="144"/>
      <c r="H21" s="150">
        <v>-105276.8511416828</v>
      </c>
      <c r="I21" s="145"/>
    </row>
    <row r="22" spans="1:9" s="9" customFormat="1" ht="28.5" x14ac:dyDescent="0.45">
      <c r="A22" s="132">
        <f t="shared" si="0"/>
        <v>19</v>
      </c>
      <c r="B22" s="142">
        <v>802</v>
      </c>
      <c r="C22" s="143" t="s">
        <v>77</v>
      </c>
      <c r="D22" s="142" t="s">
        <v>88</v>
      </c>
      <c r="E22" s="63" t="s">
        <v>232</v>
      </c>
      <c r="F22" s="144"/>
      <c r="G22" s="144"/>
      <c r="H22" s="150">
        <v>-22733.231267694602</v>
      </c>
      <c r="I22" s="145"/>
    </row>
    <row r="23" spans="1:9" s="9" customFormat="1" ht="28.5" x14ac:dyDescent="0.45">
      <c r="A23" s="132">
        <f t="shared" si="0"/>
        <v>20</v>
      </c>
      <c r="B23" s="142">
        <v>803</v>
      </c>
      <c r="C23" s="143" t="s">
        <v>77</v>
      </c>
      <c r="D23" s="142" t="s">
        <v>89</v>
      </c>
      <c r="E23" s="63" t="s">
        <v>232</v>
      </c>
      <c r="F23" s="144"/>
      <c r="G23" s="144"/>
      <c r="H23" s="150">
        <v>-24143.08569417183</v>
      </c>
      <c r="I23" s="145"/>
    </row>
    <row r="24" spans="1:9" s="9" customFormat="1" ht="28.5" x14ac:dyDescent="0.45">
      <c r="A24" s="132">
        <f t="shared" si="0"/>
        <v>21</v>
      </c>
      <c r="B24" s="142">
        <v>1001</v>
      </c>
      <c r="C24" s="143" t="s">
        <v>77</v>
      </c>
      <c r="D24" s="142" t="s">
        <v>90</v>
      </c>
      <c r="E24" s="63" t="s">
        <v>232</v>
      </c>
      <c r="F24" s="144"/>
      <c r="G24" s="144"/>
      <c r="H24" s="150">
        <v>-144598.02677575801</v>
      </c>
      <c r="I24" s="145"/>
    </row>
    <row r="25" spans="1:9" s="9" customFormat="1" ht="28.5" x14ac:dyDescent="0.45">
      <c r="A25" s="132">
        <f t="shared" si="0"/>
        <v>22</v>
      </c>
      <c r="B25" s="142">
        <v>1101</v>
      </c>
      <c r="C25" s="143" t="s">
        <v>77</v>
      </c>
      <c r="D25" s="142" t="s">
        <v>91</v>
      </c>
      <c r="E25" s="63" t="s">
        <v>232</v>
      </c>
      <c r="F25" s="144"/>
      <c r="G25" s="144"/>
      <c r="H25" s="150">
        <v>-8686.3816652264868</v>
      </c>
      <c r="I25" s="145"/>
    </row>
    <row r="26" spans="1:9" s="9" customFormat="1" ht="28.5" x14ac:dyDescent="0.45">
      <c r="A26" s="132">
        <f t="shared" si="0"/>
        <v>23</v>
      </c>
      <c r="B26" s="142">
        <v>1201</v>
      </c>
      <c r="C26" s="143" t="s">
        <v>77</v>
      </c>
      <c r="D26" s="142" t="s">
        <v>92</v>
      </c>
      <c r="E26" s="63" t="s">
        <v>232</v>
      </c>
      <c r="F26" s="144"/>
      <c r="G26" s="144"/>
      <c r="H26" s="150">
        <v>-59525.396604369977</v>
      </c>
      <c r="I26" s="145"/>
    </row>
    <row r="27" spans="1:9" s="9" customFormat="1" ht="28.5" x14ac:dyDescent="0.45">
      <c r="A27" s="132">
        <f t="shared" si="0"/>
        <v>24</v>
      </c>
      <c r="B27" s="142">
        <v>1202</v>
      </c>
      <c r="C27" s="143" t="s">
        <v>77</v>
      </c>
      <c r="D27" s="142" t="s">
        <v>93</v>
      </c>
      <c r="E27" s="63" t="s">
        <v>232</v>
      </c>
      <c r="F27" s="144"/>
      <c r="G27" s="144"/>
      <c r="H27" s="150">
        <v>-16571.160385113064</v>
      </c>
      <c r="I27" s="145"/>
    </row>
    <row r="28" spans="1:9" s="9" customFormat="1" ht="28.5" x14ac:dyDescent="0.45">
      <c r="A28" s="132">
        <f t="shared" si="0"/>
        <v>25</v>
      </c>
      <c r="B28" s="142">
        <v>1203</v>
      </c>
      <c r="C28" s="143" t="s">
        <v>77</v>
      </c>
      <c r="D28" s="142" t="s">
        <v>94</v>
      </c>
      <c r="E28" s="63" t="s">
        <v>232</v>
      </c>
      <c r="F28" s="144"/>
      <c r="G28" s="144"/>
      <c r="H28" s="150">
        <v>-87411.310121213493</v>
      </c>
      <c r="I28" s="145"/>
    </row>
    <row r="29" spans="1:9" s="9" customFormat="1" ht="28.5" x14ac:dyDescent="0.45">
      <c r="A29" s="132">
        <f t="shared" si="0"/>
        <v>26</v>
      </c>
      <c r="B29" s="142">
        <v>1204</v>
      </c>
      <c r="C29" s="143" t="s">
        <v>77</v>
      </c>
      <c r="D29" s="142" t="s">
        <v>95</v>
      </c>
      <c r="E29" s="63" t="s">
        <v>232</v>
      </c>
      <c r="F29" s="144"/>
      <c r="G29" s="144"/>
      <c r="H29" s="150">
        <v>-28447.169850431601</v>
      </c>
      <c r="I29" s="145"/>
    </row>
    <row r="30" spans="1:9" s="9" customFormat="1" ht="28.5" x14ac:dyDescent="0.45">
      <c r="A30" s="132">
        <f t="shared" si="0"/>
        <v>27</v>
      </c>
      <c r="B30" s="142">
        <v>1207</v>
      </c>
      <c r="C30" s="143" t="s">
        <v>77</v>
      </c>
      <c r="D30" s="142" t="s">
        <v>96</v>
      </c>
      <c r="E30" s="63" t="s">
        <v>232</v>
      </c>
      <c r="F30" s="144"/>
      <c r="G30" s="144"/>
      <c r="H30" s="150">
        <v>-12074.396123901402</v>
      </c>
      <c r="I30" s="145"/>
    </row>
    <row r="31" spans="1:9" s="9" customFormat="1" ht="28.5" x14ac:dyDescent="0.45">
      <c r="A31" s="132">
        <f t="shared" si="0"/>
        <v>28</v>
      </c>
      <c r="B31" s="142">
        <v>1208</v>
      </c>
      <c r="C31" s="143" t="s">
        <v>77</v>
      </c>
      <c r="D31" s="142" t="s">
        <v>97</v>
      </c>
      <c r="E31" s="63" t="s">
        <v>232</v>
      </c>
      <c r="F31" s="144"/>
      <c r="G31" s="144"/>
      <c r="H31" s="150">
        <v>-36731.743004112068</v>
      </c>
      <c r="I31" s="145"/>
    </row>
    <row r="32" spans="1:9" s="9" customFormat="1" ht="28.5" x14ac:dyDescent="0.45">
      <c r="A32" s="132">
        <f t="shared" si="0"/>
        <v>29</v>
      </c>
      <c r="B32" s="142">
        <v>1301</v>
      </c>
      <c r="C32" s="143" t="s">
        <v>77</v>
      </c>
      <c r="D32" s="142" t="s">
        <v>98</v>
      </c>
      <c r="E32" s="63" t="s">
        <v>232</v>
      </c>
      <c r="F32" s="144"/>
      <c r="G32" s="144"/>
      <c r="H32" s="150">
        <v>-196836.15439336753</v>
      </c>
      <c r="I32" s="145"/>
    </row>
    <row r="33" spans="1:9" s="9" customFormat="1" ht="28.5" x14ac:dyDescent="0.45">
      <c r="A33" s="132">
        <f t="shared" si="0"/>
        <v>30</v>
      </c>
      <c r="B33" s="142">
        <v>1302</v>
      </c>
      <c r="C33" s="143" t="s">
        <v>77</v>
      </c>
      <c r="D33" s="142" t="s">
        <v>99</v>
      </c>
      <c r="E33" s="63" t="s">
        <v>232</v>
      </c>
      <c r="F33" s="144"/>
      <c r="G33" s="144"/>
      <c r="H33" s="150">
        <v>-3402.4486825650438</v>
      </c>
      <c r="I33" s="145"/>
    </row>
    <row r="34" spans="1:9" s="9" customFormat="1" ht="28.5" x14ac:dyDescent="0.45">
      <c r="A34" s="132">
        <f t="shared" si="0"/>
        <v>31</v>
      </c>
      <c r="B34" s="142">
        <v>1303</v>
      </c>
      <c r="C34" s="143" t="s">
        <v>77</v>
      </c>
      <c r="D34" s="142" t="s">
        <v>100</v>
      </c>
      <c r="E34" s="63" t="s">
        <v>232</v>
      </c>
      <c r="F34" s="144"/>
      <c r="G34" s="144"/>
      <c r="H34" s="150">
        <v>-9149.2838685865063</v>
      </c>
      <c r="I34" s="145"/>
    </row>
    <row r="35" spans="1:9" s="9" customFormat="1" ht="28.5" x14ac:dyDescent="0.45">
      <c r="A35" s="132">
        <f t="shared" si="0"/>
        <v>32</v>
      </c>
      <c r="B35" s="142">
        <v>1401</v>
      </c>
      <c r="C35" s="143" t="s">
        <v>77</v>
      </c>
      <c r="D35" s="142" t="s">
        <v>101</v>
      </c>
      <c r="E35" s="63" t="s">
        <v>232</v>
      </c>
      <c r="F35" s="144"/>
      <c r="G35" s="144"/>
      <c r="H35" s="150">
        <v>-74602.111297417199</v>
      </c>
      <c r="I35" s="145"/>
    </row>
    <row r="36" spans="1:9" s="9" customFormat="1" ht="28.5" x14ac:dyDescent="0.45">
      <c r="A36" s="132">
        <f t="shared" si="0"/>
        <v>33</v>
      </c>
      <c r="B36" s="142">
        <v>1411</v>
      </c>
      <c r="C36" s="143" t="s">
        <v>77</v>
      </c>
      <c r="D36" s="142" t="s">
        <v>102</v>
      </c>
      <c r="E36" s="63" t="s">
        <v>232</v>
      </c>
      <c r="F36" s="144"/>
      <c r="G36" s="144"/>
      <c r="H36" s="150">
        <v>-52728.891229873698</v>
      </c>
      <c r="I36" s="145"/>
    </row>
    <row r="37" spans="1:9" s="9" customFormat="1" ht="28.5" x14ac:dyDescent="0.45">
      <c r="A37" s="132">
        <f t="shared" si="0"/>
        <v>34</v>
      </c>
      <c r="B37" s="142">
        <v>1412</v>
      </c>
      <c r="C37" s="143" t="s">
        <v>77</v>
      </c>
      <c r="D37" s="142" t="s">
        <v>103</v>
      </c>
      <c r="E37" s="63" t="s">
        <v>232</v>
      </c>
      <c r="F37" s="144"/>
      <c r="G37" s="144"/>
      <c r="H37" s="150">
        <v>-81693.343382972293</v>
      </c>
      <c r="I37" s="145"/>
    </row>
    <row r="38" spans="1:9" s="9" customFormat="1" ht="28.5" x14ac:dyDescent="0.45">
      <c r="A38" s="132">
        <f t="shared" si="0"/>
        <v>35</v>
      </c>
      <c r="B38" s="142">
        <v>1501</v>
      </c>
      <c r="C38" s="143" t="s">
        <v>77</v>
      </c>
      <c r="D38" s="142" t="s">
        <v>104</v>
      </c>
      <c r="E38" s="63" t="s">
        <v>232</v>
      </c>
      <c r="F38" s="144"/>
      <c r="G38" s="144"/>
      <c r="H38" s="150">
        <v>-343233.75964063616</v>
      </c>
      <c r="I38" s="145"/>
    </row>
    <row r="39" spans="1:9" s="9" customFormat="1" ht="28.5" x14ac:dyDescent="0.45">
      <c r="A39" s="132">
        <f t="shared" si="0"/>
        <v>36</v>
      </c>
      <c r="B39" s="142">
        <v>1508</v>
      </c>
      <c r="C39" s="143" t="s">
        <v>77</v>
      </c>
      <c r="D39" s="142" t="s">
        <v>105</v>
      </c>
      <c r="E39" s="63" t="s">
        <v>232</v>
      </c>
      <c r="F39" s="144"/>
      <c r="G39" s="144"/>
      <c r="H39" s="150">
        <v>-9866.2955483377846</v>
      </c>
      <c r="I39" s="145"/>
    </row>
    <row r="40" spans="1:9" s="9" customFormat="1" ht="28.5" x14ac:dyDescent="0.45">
      <c r="A40" s="132">
        <f t="shared" si="0"/>
        <v>37</v>
      </c>
      <c r="B40" s="142">
        <v>1510</v>
      </c>
      <c r="C40" s="143" t="s">
        <v>77</v>
      </c>
      <c r="D40" s="142" t="s">
        <v>106</v>
      </c>
      <c r="E40" s="63" t="s">
        <v>232</v>
      </c>
      <c r="F40" s="144"/>
      <c r="G40" s="144"/>
      <c r="H40" s="150">
        <v>-32716.679005280137</v>
      </c>
      <c r="I40" s="145"/>
    </row>
    <row r="41" spans="1:9" s="9" customFormat="1" ht="28.5" x14ac:dyDescent="0.45">
      <c r="A41" s="132">
        <f t="shared" si="0"/>
        <v>38</v>
      </c>
      <c r="B41" s="142">
        <v>1512</v>
      </c>
      <c r="C41" s="143" t="s">
        <v>77</v>
      </c>
      <c r="D41" s="142" t="s">
        <v>107</v>
      </c>
      <c r="E41" s="63" t="s">
        <v>232</v>
      </c>
      <c r="F41" s="144"/>
      <c r="G41" s="144"/>
      <c r="H41" s="150">
        <v>-291668.6696718568</v>
      </c>
      <c r="I41" s="145"/>
    </row>
    <row r="42" spans="1:9" s="9" customFormat="1" ht="28.5" x14ac:dyDescent="0.45">
      <c r="A42" s="132">
        <f t="shared" si="0"/>
        <v>39</v>
      </c>
      <c r="B42" s="142">
        <v>1517</v>
      </c>
      <c r="C42" s="143" t="s">
        <v>77</v>
      </c>
      <c r="D42" s="142" t="s">
        <v>108</v>
      </c>
      <c r="E42" s="63" t="s">
        <v>232</v>
      </c>
      <c r="F42" s="144"/>
      <c r="G42" s="144"/>
      <c r="H42" s="150">
        <v>-60888.591562923335</v>
      </c>
      <c r="I42" s="145"/>
    </row>
    <row r="43" spans="1:9" s="9" customFormat="1" ht="28.5" x14ac:dyDescent="0.45">
      <c r="A43" s="132">
        <f t="shared" si="0"/>
        <v>40</v>
      </c>
      <c r="B43" s="142">
        <v>1518</v>
      </c>
      <c r="C43" s="143" t="s">
        <v>77</v>
      </c>
      <c r="D43" s="142" t="s">
        <v>109</v>
      </c>
      <c r="E43" s="63" t="s">
        <v>232</v>
      </c>
      <c r="F43" s="144"/>
      <c r="G43" s="144"/>
      <c r="H43" s="150">
        <v>-17799.747813900358</v>
      </c>
      <c r="I43" s="145"/>
    </row>
    <row r="44" spans="1:9" s="9" customFormat="1" ht="28.5" x14ac:dyDescent="0.45">
      <c r="A44" s="132">
        <f t="shared" si="0"/>
        <v>41</v>
      </c>
      <c r="B44" s="142">
        <v>1601</v>
      </c>
      <c r="C44" s="143" t="s">
        <v>77</v>
      </c>
      <c r="D44" s="142" t="s">
        <v>110</v>
      </c>
      <c r="E44" s="63" t="s">
        <v>232</v>
      </c>
      <c r="F44" s="144"/>
      <c r="G44" s="144"/>
      <c r="H44" s="150">
        <v>-211107.23798557057</v>
      </c>
      <c r="I44" s="145"/>
    </row>
    <row r="45" spans="1:9" s="9" customFormat="1" ht="28.5" x14ac:dyDescent="0.45">
      <c r="A45" s="132">
        <f t="shared" si="0"/>
        <v>42</v>
      </c>
      <c r="B45" s="142">
        <v>1602</v>
      </c>
      <c r="C45" s="143" t="s">
        <v>77</v>
      </c>
      <c r="D45" s="142" t="s">
        <v>111</v>
      </c>
      <c r="E45" s="63" t="s">
        <v>232</v>
      </c>
      <c r="F45" s="144"/>
      <c r="G45" s="144"/>
      <c r="H45" s="150">
        <v>-97838.526323514001</v>
      </c>
      <c r="I45" s="145"/>
    </row>
    <row r="46" spans="1:9" s="9" customFormat="1" ht="28.5" x14ac:dyDescent="0.45">
      <c r="A46" s="132">
        <f t="shared" si="0"/>
        <v>43</v>
      </c>
      <c r="B46" s="142">
        <v>1603</v>
      </c>
      <c r="C46" s="143" t="s">
        <v>77</v>
      </c>
      <c r="D46" s="142" t="s">
        <v>112</v>
      </c>
      <c r="E46" s="63" t="s">
        <v>232</v>
      </c>
      <c r="F46" s="144"/>
      <c r="G46" s="144"/>
      <c r="H46" s="150">
        <v>-60470.334749735077</v>
      </c>
      <c r="I46" s="145"/>
    </row>
    <row r="47" spans="1:9" s="9" customFormat="1" ht="28.5" x14ac:dyDescent="0.45">
      <c r="A47" s="132">
        <f t="shared" si="0"/>
        <v>44</v>
      </c>
      <c r="B47" s="142">
        <v>1702</v>
      </c>
      <c r="C47" s="143" t="s">
        <v>77</v>
      </c>
      <c r="D47" s="142" t="s">
        <v>113</v>
      </c>
      <c r="E47" s="63" t="s">
        <v>232</v>
      </c>
      <c r="F47" s="144"/>
      <c r="G47" s="144"/>
      <c r="H47" s="150">
        <v>-48029.712154574954</v>
      </c>
      <c r="I47" s="145"/>
    </row>
    <row r="48" spans="1:9" s="9" customFormat="1" ht="28.5" x14ac:dyDescent="0.45">
      <c r="A48" s="132">
        <f t="shared" si="0"/>
        <v>45</v>
      </c>
      <c r="B48" s="142">
        <v>1902</v>
      </c>
      <c r="C48" s="143" t="s">
        <v>77</v>
      </c>
      <c r="D48" s="142" t="s">
        <v>114</v>
      </c>
      <c r="E48" s="63" t="s">
        <v>232</v>
      </c>
      <c r="F48" s="144"/>
      <c r="G48" s="144"/>
      <c r="H48" s="150">
        <v>-2947.2671105881109</v>
      </c>
      <c r="I48" s="145"/>
    </row>
    <row r="49" spans="1:9" s="9" customFormat="1" ht="28.5" x14ac:dyDescent="0.45">
      <c r="A49" s="132">
        <f t="shared" si="0"/>
        <v>46</v>
      </c>
      <c r="B49" s="142">
        <v>2101</v>
      </c>
      <c r="C49" s="143" t="s">
        <v>77</v>
      </c>
      <c r="D49" s="142" t="s">
        <v>115</v>
      </c>
      <c r="E49" s="63" t="s">
        <v>232</v>
      </c>
      <c r="F49" s="144"/>
      <c r="G49" s="144"/>
      <c r="H49" s="150">
        <v>-113989.41581768671</v>
      </c>
      <c r="I49" s="145"/>
    </row>
    <row r="50" spans="1:9" s="9" customFormat="1" ht="28.5" x14ac:dyDescent="0.45">
      <c r="A50" s="132">
        <f t="shared" si="0"/>
        <v>47</v>
      </c>
      <c r="B50" s="142">
        <v>2102</v>
      </c>
      <c r="C50" s="143" t="s">
        <v>77</v>
      </c>
      <c r="D50" s="142" t="s">
        <v>116</v>
      </c>
      <c r="E50" s="63" t="s">
        <v>232</v>
      </c>
      <c r="F50" s="144"/>
      <c r="G50" s="144"/>
      <c r="H50" s="150">
        <v>-32.896603284468654</v>
      </c>
      <c r="I50" s="145"/>
    </row>
    <row r="51" spans="1:9" s="9" customFormat="1" ht="28.5" x14ac:dyDescent="0.45">
      <c r="A51" s="132">
        <f t="shared" si="0"/>
        <v>48</v>
      </c>
      <c r="B51" s="142">
        <v>2201</v>
      </c>
      <c r="C51" s="143" t="s">
        <v>77</v>
      </c>
      <c r="D51" s="142" t="s">
        <v>117</v>
      </c>
      <c r="E51" s="63" t="s">
        <v>232</v>
      </c>
      <c r="F51" s="144"/>
      <c r="G51" s="144"/>
      <c r="H51" s="150">
        <v>-19235.449571529665</v>
      </c>
      <c r="I51" s="145"/>
    </row>
    <row r="52" spans="1:9" s="9" customFormat="1" ht="28.5" x14ac:dyDescent="0.45">
      <c r="A52" s="132">
        <f t="shared" si="0"/>
        <v>49</v>
      </c>
      <c r="B52" s="142">
        <v>2203</v>
      </c>
      <c r="C52" s="143" t="s">
        <v>77</v>
      </c>
      <c r="D52" s="142" t="s">
        <v>118</v>
      </c>
      <c r="E52" s="63" t="s">
        <v>232</v>
      </c>
      <c r="F52" s="144"/>
      <c r="G52" s="144"/>
      <c r="H52" s="150">
        <v>-20923.24672779812</v>
      </c>
      <c r="I52" s="145"/>
    </row>
    <row r="53" spans="1:9" s="9" customFormat="1" ht="28.5" x14ac:dyDescent="0.45">
      <c r="A53" s="132">
        <f t="shared" si="0"/>
        <v>50</v>
      </c>
      <c r="B53" s="142">
        <v>2501</v>
      </c>
      <c r="C53" s="143" t="s">
        <v>77</v>
      </c>
      <c r="D53" s="142" t="s">
        <v>119</v>
      </c>
      <c r="E53" s="63" t="s">
        <v>232</v>
      </c>
      <c r="F53" s="144"/>
      <c r="G53" s="144"/>
      <c r="H53" s="150">
        <v>-23914.487869307311</v>
      </c>
      <c r="I53" s="145"/>
    </row>
    <row r="54" spans="1:9" s="9" customFormat="1" ht="28.5" x14ac:dyDescent="0.45">
      <c r="A54" s="132">
        <f t="shared" si="0"/>
        <v>51</v>
      </c>
      <c r="B54" s="142">
        <v>2502</v>
      </c>
      <c r="C54" s="143" t="s">
        <v>77</v>
      </c>
      <c r="D54" s="142" t="s">
        <v>120</v>
      </c>
      <c r="E54" s="63" t="s">
        <v>232</v>
      </c>
      <c r="F54" s="144"/>
      <c r="G54" s="144"/>
      <c r="H54" s="150">
        <v>-166857.27841245604</v>
      </c>
      <c r="I54" s="145"/>
    </row>
    <row r="55" spans="1:9" s="9" customFormat="1" ht="28.5" x14ac:dyDescent="0.45">
      <c r="A55" s="132">
        <f t="shared" si="0"/>
        <v>52</v>
      </c>
      <c r="B55" s="142">
        <v>2506</v>
      </c>
      <c r="C55" s="143" t="s">
        <v>77</v>
      </c>
      <c r="D55" s="142" t="s">
        <v>121</v>
      </c>
      <c r="E55" s="63" t="s">
        <v>232</v>
      </c>
      <c r="F55" s="144"/>
      <c r="G55" s="144"/>
      <c r="H55" s="150">
        <v>-62032.252046496636</v>
      </c>
      <c r="I55" s="145"/>
    </row>
    <row r="56" spans="1:9" s="9" customFormat="1" ht="28.5" x14ac:dyDescent="0.45">
      <c r="A56" s="132">
        <f t="shared" si="0"/>
        <v>53</v>
      </c>
      <c r="B56" s="142">
        <v>2507</v>
      </c>
      <c r="C56" s="143" t="s">
        <v>77</v>
      </c>
      <c r="D56" s="142" t="s">
        <v>122</v>
      </c>
      <c r="E56" s="63" t="s">
        <v>232</v>
      </c>
      <c r="F56" s="144"/>
      <c r="G56" s="144"/>
      <c r="H56" s="150">
        <v>-2434.012963425329</v>
      </c>
      <c r="I56" s="145"/>
    </row>
    <row r="57" spans="1:9" s="9" customFormat="1" ht="28.5" x14ac:dyDescent="0.45">
      <c r="A57" s="132">
        <f t="shared" si="0"/>
        <v>54</v>
      </c>
      <c r="B57" s="142">
        <v>2508</v>
      </c>
      <c r="C57" s="143" t="s">
        <v>77</v>
      </c>
      <c r="D57" s="142" t="s">
        <v>123</v>
      </c>
      <c r="E57" s="63" t="s">
        <v>232</v>
      </c>
      <c r="F57" s="144"/>
      <c r="G57" s="144"/>
      <c r="H57" s="150">
        <v>-4363.4994499470213</v>
      </c>
      <c r="I57" s="145"/>
    </row>
    <row r="58" spans="1:9" s="9" customFormat="1" ht="28.5" x14ac:dyDescent="0.45">
      <c r="A58" s="132">
        <f t="shared" si="0"/>
        <v>55</v>
      </c>
      <c r="B58" s="142">
        <v>2517</v>
      </c>
      <c r="C58" s="143" t="s">
        <v>77</v>
      </c>
      <c r="D58" s="142" t="s">
        <v>124</v>
      </c>
      <c r="E58" s="63" t="s">
        <v>232</v>
      </c>
      <c r="F58" s="144"/>
      <c r="G58" s="144"/>
      <c r="H58" s="150">
        <v>-52631.208458896348</v>
      </c>
      <c r="I58" s="145"/>
    </row>
    <row r="59" spans="1:9" s="9" customFormat="1" ht="28.5" x14ac:dyDescent="0.45">
      <c r="A59" s="132">
        <f t="shared" si="0"/>
        <v>56</v>
      </c>
      <c r="B59" s="142">
        <v>2519</v>
      </c>
      <c r="C59" s="143" t="s">
        <v>77</v>
      </c>
      <c r="D59" s="142" t="s">
        <v>125</v>
      </c>
      <c r="E59" s="63" t="s">
        <v>232</v>
      </c>
      <c r="F59" s="144"/>
      <c r="G59" s="144"/>
      <c r="H59" s="150">
        <v>-84417.383542701486</v>
      </c>
      <c r="I59" s="145"/>
    </row>
    <row r="60" spans="1:9" s="9" customFormat="1" ht="28.5" x14ac:dyDescent="0.45">
      <c r="A60" s="132">
        <f t="shared" si="0"/>
        <v>57</v>
      </c>
      <c r="B60" s="142">
        <v>2522</v>
      </c>
      <c r="C60" s="143" t="s">
        <v>77</v>
      </c>
      <c r="D60" s="142" t="s">
        <v>126</v>
      </c>
      <c r="E60" s="63" t="s">
        <v>232</v>
      </c>
      <c r="F60" s="144"/>
      <c r="G60" s="144"/>
      <c r="H60" s="150">
        <v>-14436.909327126818</v>
      </c>
      <c r="I60" s="145"/>
    </row>
    <row r="61" spans="1:9" s="9" customFormat="1" ht="28.5" x14ac:dyDescent="0.45">
      <c r="A61" s="132">
        <f t="shared" si="0"/>
        <v>58</v>
      </c>
      <c r="B61" s="142">
        <v>2703</v>
      </c>
      <c r="C61" s="143" t="s">
        <v>77</v>
      </c>
      <c r="D61" s="142" t="s">
        <v>127</v>
      </c>
      <c r="E61" s="63" t="s">
        <v>232</v>
      </c>
      <c r="F61" s="144"/>
      <c r="G61" s="144"/>
      <c r="H61" s="150">
        <v>-84386.165337543789</v>
      </c>
      <c r="I61" s="145"/>
    </row>
    <row r="62" spans="1:9" s="9" customFormat="1" ht="28.5" x14ac:dyDescent="0.45">
      <c r="A62" s="132">
        <f t="shared" si="0"/>
        <v>59</v>
      </c>
      <c r="B62" s="142">
        <v>2709</v>
      </c>
      <c r="C62" s="143" t="s">
        <v>77</v>
      </c>
      <c r="D62" s="142" t="s">
        <v>128</v>
      </c>
      <c r="E62" s="63" t="s">
        <v>232</v>
      </c>
      <c r="F62" s="144"/>
      <c r="G62" s="144"/>
      <c r="H62" s="150">
        <v>-180182.08114079258</v>
      </c>
      <c r="I62" s="145"/>
    </row>
    <row r="63" spans="1:9" s="9" customFormat="1" ht="28.5" x14ac:dyDescent="0.45">
      <c r="A63" s="132">
        <f t="shared" si="0"/>
        <v>60</v>
      </c>
      <c r="B63" s="142">
        <v>2710</v>
      </c>
      <c r="C63" s="143" t="s">
        <v>77</v>
      </c>
      <c r="D63" s="142" t="s">
        <v>129</v>
      </c>
      <c r="E63" s="63" t="s">
        <v>232</v>
      </c>
      <c r="F63" s="144"/>
      <c r="G63" s="144"/>
      <c r="H63" s="150">
        <v>-98293.372215865587</v>
      </c>
      <c r="I63" s="145"/>
    </row>
    <row r="64" spans="1:9" s="9" customFormat="1" ht="28.5" x14ac:dyDescent="0.45">
      <c r="A64" s="132">
        <f t="shared" si="0"/>
        <v>61</v>
      </c>
      <c r="B64" s="142">
        <v>2711</v>
      </c>
      <c r="C64" s="143" t="s">
        <v>77</v>
      </c>
      <c r="D64" s="142" t="s">
        <v>130</v>
      </c>
      <c r="E64" s="63" t="s">
        <v>232</v>
      </c>
      <c r="F64" s="144"/>
      <c r="G64" s="144"/>
      <c r="H64" s="150">
        <v>-64447.466950902279</v>
      </c>
      <c r="I64" s="145"/>
    </row>
    <row r="65" spans="1:9" s="9" customFormat="1" ht="28.5" x14ac:dyDescent="0.45">
      <c r="A65" s="132">
        <f t="shared" si="0"/>
        <v>62</v>
      </c>
      <c r="B65" s="142">
        <v>2712</v>
      </c>
      <c r="C65" s="143" t="s">
        <v>77</v>
      </c>
      <c r="D65" s="142" t="s">
        <v>131</v>
      </c>
      <c r="E65" s="63" t="s">
        <v>232</v>
      </c>
      <c r="F65" s="144"/>
      <c r="G65" s="144"/>
      <c r="H65" s="150">
        <v>-23680.519170437161</v>
      </c>
      <c r="I65" s="145"/>
    </row>
    <row r="66" spans="1:9" s="9" customFormat="1" ht="28.5" x14ac:dyDescent="0.45">
      <c r="A66" s="132">
        <f t="shared" si="0"/>
        <v>63</v>
      </c>
      <c r="B66" s="142">
        <v>2713</v>
      </c>
      <c r="C66" s="143" t="s">
        <v>77</v>
      </c>
      <c r="D66" s="142" t="s">
        <v>132</v>
      </c>
      <c r="E66" s="63" t="s">
        <v>232</v>
      </c>
      <c r="F66" s="144"/>
      <c r="G66" s="144"/>
      <c r="H66" s="150">
        <v>-71128.162854652212</v>
      </c>
      <c r="I66" s="145"/>
    </row>
    <row r="67" spans="1:9" s="9" customFormat="1" ht="28.5" x14ac:dyDescent="0.45">
      <c r="A67" s="132">
        <f t="shared" si="0"/>
        <v>64</v>
      </c>
      <c r="B67" s="142">
        <v>2714</v>
      </c>
      <c r="C67" s="143" t="s">
        <v>77</v>
      </c>
      <c r="D67" s="142" t="s">
        <v>133</v>
      </c>
      <c r="E67" s="63" t="s">
        <v>232</v>
      </c>
      <c r="F67" s="144"/>
      <c r="G67" s="144"/>
      <c r="H67" s="150">
        <v>-77433.904616884305</v>
      </c>
      <c r="I67" s="145"/>
    </row>
    <row r="68" spans="1:9" s="9" customFormat="1" ht="28.5" x14ac:dyDescent="0.45">
      <c r="A68" s="132">
        <f t="shared" si="0"/>
        <v>65</v>
      </c>
      <c r="B68" s="142">
        <v>2719</v>
      </c>
      <c r="C68" s="143" t="s">
        <v>77</v>
      </c>
      <c r="D68" s="142" t="s">
        <v>134</v>
      </c>
      <c r="E68" s="63" t="s">
        <v>232</v>
      </c>
      <c r="F68" s="144"/>
      <c r="G68" s="144"/>
      <c r="H68" s="150">
        <v>-61137.330165308958</v>
      </c>
      <c r="I68" s="145"/>
    </row>
    <row r="69" spans="1:9" s="9" customFormat="1" ht="28.5" x14ac:dyDescent="0.45">
      <c r="A69" s="132">
        <f t="shared" si="0"/>
        <v>66</v>
      </c>
      <c r="B69" s="142">
        <v>2721</v>
      </c>
      <c r="C69" s="143" t="s">
        <v>77</v>
      </c>
      <c r="D69" s="142" t="s">
        <v>135</v>
      </c>
      <c r="E69" s="63" t="s">
        <v>232</v>
      </c>
      <c r="F69" s="144"/>
      <c r="G69" s="144"/>
      <c r="H69" s="150">
        <v>-8243.9559190129166</v>
      </c>
      <c r="I69" s="145"/>
    </row>
    <row r="70" spans="1:9" s="9" customFormat="1" ht="28.5" x14ac:dyDescent="0.45">
      <c r="A70" s="132">
        <f t="shared" ref="A70:A111" si="1">A69+1</f>
        <v>67</v>
      </c>
      <c r="B70" s="142">
        <v>2727</v>
      </c>
      <c r="C70" s="143" t="s">
        <v>77</v>
      </c>
      <c r="D70" s="142" t="s">
        <v>136</v>
      </c>
      <c r="E70" s="63" t="s">
        <v>232</v>
      </c>
      <c r="F70" s="144"/>
      <c r="G70" s="144"/>
      <c r="H70" s="150">
        <v>-33671.351859780436</v>
      </c>
      <c r="I70" s="145"/>
    </row>
    <row r="71" spans="1:9" s="9" customFormat="1" ht="28.5" x14ac:dyDescent="0.45">
      <c r="A71" s="132">
        <f t="shared" si="1"/>
        <v>68</v>
      </c>
      <c r="B71" s="142">
        <v>2801</v>
      </c>
      <c r="C71" s="143" t="s">
        <v>77</v>
      </c>
      <c r="D71" s="142" t="s">
        <v>137</v>
      </c>
      <c r="E71" s="63" t="s">
        <v>232</v>
      </c>
      <c r="F71" s="144"/>
      <c r="G71" s="144"/>
      <c r="H71" s="150">
        <v>-23497.573774620469</v>
      </c>
      <c r="I71" s="145"/>
    </row>
    <row r="72" spans="1:9" s="9" customFormat="1" ht="28.5" x14ac:dyDescent="0.45">
      <c r="A72" s="132">
        <f t="shared" si="1"/>
        <v>69</v>
      </c>
      <c r="B72" s="142">
        <v>2901</v>
      </c>
      <c r="C72" s="143" t="s">
        <v>77</v>
      </c>
      <c r="D72" s="142" t="s">
        <v>138</v>
      </c>
      <c r="E72" s="63" t="s">
        <v>232</v>
      </c>
      <c r="F72" s="144"/>
      <c r="G72" s="144"/>
      <c r="H72" s="150">
        <v>-1880500.7587941159</v>
      </c>
      <c r="I72" s="145"/>
    </row>
    <row r="73" spans="1:9" s="9" customFormat="1" ht="28.5" x14ac:dyDescent="0.45">
      <c r="A73" s="132">
        <f t="shared" si="1"/>
        <v>70</v>
      </c>
      <c r="B73" s="142">
        <v>2902</v>
      </c>
      <c r="C73" s="143" t="s">
        <v>77</v>
      </c>
      <c r="D73" s="142" t="s">
        <v>139</v>
      </c>
      <c r="E73" s="63" t="s">
        <v>232</v>
      </c>
      <c r="F73" s="144"/>
      <c r="G73" s="144"/>
      <c r="H73" s="150">
        <v>-96637.464624005544</v>
      </c>
      <c r="I73" s="145"/>
    </row>
    <row r="74" spans="1:9" s="9" customFormat="1" ht="28.5" x14ac:dyDescent="0.45">
      <c r="A74" s="132">
        <f t="shared" si="1"/>
        <v>71</v>
      </c>
      <c r="B74" s="142">
        <v>2907</v>
      </c>
      <c r="C74" s="143" t="s">
        <v>77</v>
      </c>
      <c r="D74" s="142" t="s">
        <v>140</v>
      </c>
      <c r="E74" s="63" t="s">
        <v>232</v>
      </c>
      <c r="F74" s="144"/>
      <c r="G74" s="144"/>
      <c r="H74" s="150">
        <v>-2145.6641652482012</v>
      </c>
      <c r="I74" s="145"/>
    </row>
    <row r="75" spans="1:9" s="9" customFormat="1" ht="28.5" x14ac:dyDescent="0.45">
      <c r="A75" s="132">
        <f t="shared" si="1"/>
        <v>72</v>
      </c>
      <c r="B75" s="142">
        <v>2909</v>
      </c>
      <c r="C75" s="143" t="s">
        <v>77</v>
      </c>
      <c r="D75" s="142" t="s">
        <v>141</v>
      </c>
      <c r="E75" s="63" t="s">
        <v>232</v>
      </c>
      <c r="F75" s="144"/>
      <c r="G75" s="144"/>
      <c r="H75" s="150">
        <v>-57367.983652234485</v>
      </c>
      <c r="I75" s="145"/>
    </row>
    <row r="76" spans="1:9" s="9" customFormat="1" ht="28.5" x14ac:dyDescent="0.45">
      <c r="A76" s="132">
        <f t="shared" si="1"/>
        <v>73</v>
      </c>
      <c r="B76" s="142">
        <v>2939</v>
      </c>
      <c r="C76" s="143" t="s">
        <v>77</v>
      </c>
      <c r="D76" s="142" t="s">
        <v>142</v>
      </c>
      <c r="E76" s="63" t="s">
        <v>232</v>
      </c>
      <c r="F76" s="144"/>
      <c r="G76" s="144"/>
      <c r="H76" s="150">
        <v>-385670.04219797533</v>
      </c>
      <c r="I76" s="145"/>
    </row>
    <row r="77" spans="1:9" s="9" customFormat="1" ht="28.5" x14ac:dyDescent="0.45">
      <c r="A77" s="132">
        <f t="shared" si="1"/>
        <v>74</v>
      </c>
      <c r="B77" s="142">
        <v>3403</v>
      </c>
      <c r="C77" s="143" t="s">
        <v>77</v>
      </c>
      <c r="D77" s="142" t="s">
        <v>143</v>
      </c>
      <c r="E77" s="63" t="s">
        <v>232</v>
      </c>
      <c r="F77" s="144"/>
      <c r="G77" s="144"/>
      <c r="H77" s="150">
        <v>-97408.856403063808</v>
      </c>
      <c r="I77" s="145"/>
    </row>
    <row r="78" spans="1:9" s="9" customFormat="1" ht="28.5" x14ac:dyDescent="0.45">
      <c r="A78" s="132">
        <f t="shared" si="1"/>
        <v>75</v>
      </c>
      <c r="B78" s="142">
        <v>3602</v>
      </c>
      <c r="C78" s="143" t="s">
        <v>77</v>
      </c>
      <c r="D78" s="142" t="s">
        <v>144</v>
      </c>
      <c r="E78" s="63" t="s">
        <v>232</v>
      </c>
      <c r="F78" s="144"/>
      <c r="G78" s="144"/>
      <c r="H78" s="150">
        <v>-190859.04298435478</v>
      </c>
      <c r="I78" s="145"/>
    </row>
    <row r="79" spans="1:9" s="9" customFormat="1" ht="28.5" x14ac:dyDescent="0.45">
      <c r="A79" s="132">
        <f t="shared" si="1"/>
        <v>76</v>
      </c>
      <c r="B79" s="142">
        <v>3603</v>
      </c>
      <c r="C79" s="143" t="s">
        <v>77</v>
      </c>
      <c r="D79" s="142" t="s">
        <v>145</v>
      </c>
      <c r="E79" s="63" t="s">
        <v>232</v>
      </c>
      <c r="F79" s="144"/>
      <c r="G79" s="144"/>
      <c r="H79" s="150">
        <v>-52084.050669573044</v>
      </c>
      <c r="I79" s="145"/>
    </row>
    <row r="80" spans="1:9" s="9" customFormat="1" ht="28.5" x14ac:dyDescent="0.45">
      <c r="A80" s="132">
        <f t="shared" si="1"/>
        <v>77</v>
      </c>
      <c r="B80" s="142">
        <v>3801</v>
      </c>
      <c r="C80" s="143" t="s">
        <v>77</v>
      </c>
      <c r="D80" s="142" t="s">
        <v>146</v>
      </c>
      <c r="E80" s="63" t="s">
        <v>232</v>
      </c>
      <c r="F80" s="144"/>
      <c r="G80" s="144"/>
      <c r="H80" s="150">
        <v>-87319.33390386714</v>
      </c>
      <c r="I80" s="145"/>
    </row>
    <row r="81" spans="1:10" s="9" customFormat="1" ht="28.5" x14ac:dyDescent="0.45">
      <c r="A81" s="132">
        <f t="shared" si="1"/>
        <v>78</v>
      </c>
      <c r="B81" s="142">
        <v>3802</v>
      </c>
      <c r="C81" s="143" t="s">
        <v>77</v>
      </c>
      <c r="D81" s="142" t="s">
        <v>147</v>
      </c>
      <c r="E81" s="63" t="s">
        <v>232</v>
      </c>
      <c r="F81" s="144"/>
      <c r="G81" s="144"/>
      <c r="H81" s="150">
        <v>-77416.784955991374</v>
      </c>
      <c r="I81" s="145"/>
    </row>
    <row r="82" spans="1:10" s="9" customFormat="1" ht="28.5" x14ac:dyDescent="0.45">
      <c r="A82" s="132">
        <f t="shared" si="1"/>
        <v>79</v>
      </c>
      <c r="B82" s="142">
        <v>5201</v>
      </c>
      <c r="C82" s="143" t="s">
        <v>77</v>
      </c>
      <c r="D82" s="142" t="s">
        <v>148</v>
      </c>
      <c r="E82" s="63" t="s">
        <v>232</v>
      </c>
      <c r="F82" s="144"/>
      <c r="G82" s="144"/>
      <c r="H82" s="150">
        <v>-3407.1481973199679</v>
      </c>
      <c r="I82" s="145"/>
    </row>
    <row r="83" spans="1:10" s="9" customFormat="1" ht="28.5" x14ac:dyDescent="0.45">
      <c r="A83" s="132">
        <f t="shared" si="1"/>
        <v>80</v>
      </c>
      <c r="B83" s="142">
        <v>5501</v>
      </c>
      <c r="C83" s="143" t="s">
        <v>77</v>
      </c>
      <c r="D83" s="142" t="s">
        <v>149</v>
      </c>
      <c r="E83" s="63" t="s">
        <v>232</v>
      </c>
      <c r="F83" s="144"/>
      <c r="G83" s="144"/>
      <c r="H83" s="150">
        <v>-6640.4143487077454</v>
      </c>
      <c r="I83" s="145"/>
    </row>
    <row r="84" spans="1:10" s="9" customFormat="1" ht="28.5" x14ac:dyDescent="0.45">
      <c r="A84" s="132">
        <f t="shared" si="1"/>
        <v>81</v>
      </c>
      <c r="B84" s="142">
        <v>7302</v>
      </c>
      <c r="C84" s="143" t="s">
        <v>77</v>
      </c>
      <c r="D84" s="142" t="s">
        <v>150</v>
      </c>
      <c r="E84" s="63" t="s">
        <v>232</v>
      </c>
      <c r="F84" s="144"/>
      <c r="G84" s="144"/>
      <c r="H84" s="150">
        <v>-189386.7521475621</v>
      </c>
      <c r="I84" s="145"/>
    </row>
    <row r="85" spans="1:10" s="9" customFormat="1" ht="28.5" x14ac:dyDescent="0.45">
      <c r="A85" s="132">
        <f t="shared" si="1"/>
        <v>82</v>
      </c>
      <c r="B85" s="142">
        <v>8401</v>
      </c>
      <c r="C85" s="143" t="s">
        <v>77</v>
      </c>
      <c r="D85" s="142" t="s">
        <v>151</v>
      </c>
      <c r="E85" s="63" t="s">
        <v>232</v>
      </c>
      <c r="F85" s="144"/>
      <c r="G85" s="144"/>
      <c r="H85" s="150">
        <v>-20021.611254103402</v>
      </c>
      <c r="I85" s="145"/>
    </row>
    <row r="86" spans="1:10" s="9" customFormat="1" ht="28.5" x14ac:dyDescent="0.45">
      <c r="A86" s="132">
        <f t="shared" si="1"/>
        <v>83</v>
      </c>
      <c r="B86" s="142">
        <v>8502</v>
      </c>
      <c r="C86" s="143" t="s">
        <v>77</v>
      </c>
      <c r="D86" s="142" t="s">
        <v>152</v>
      </c>
      <c r="E86" s="63" t="s">
        <v>232</v>
      </c>
      <c r="F86" s="144"/>
      <c r="G86" s="144"/>
      <c r="H86" s="150">
        <v>-46781.655307517241</v>
      </c>
      <c r="I86" s="145"/>
    </row>
    <row r="87" spans="1:10" s="9" customFormat="1" ht="28.5" x14ac:dyDescent="0.45">
      <c r="A87" s="132">
        <f t="shared" si="1"/>
        <v>84</v>
      </c>
      <c r="B87" s="142">
        <v>8701</v>
      </c>
      <c r="C87" s="143" t="s">
        <v>77</v>
      </c>
      <c r="D87" s="142" t="s">
        <v>153</v>
      </c>
      <c r="E87" s="63" t="s">
        <v>232</v>
      </c>
      <c r="F87" s="144"/>
      <c r="G87" s="144"/>
      <c r="H87" s="150">
        <v>-205776.64553498523</v>
      </c>
      <c r="I87" s="145"/>
    </row>
    <row r="88" spans="1:10" s="9" customFormat="1" ht="28.5" x14ac:dyDescent="0.45">
      <c r="A88" s="132">
        <f t="shared" si="1"/>
        <v>85</v>
      </c>
      <c r="B88" s="142">
        <v>8801</v>
      </c>
      <c r="C88" s="143" t="s">
        <v>77</v>
      </c>
      <c r="D88" s="142" t="s">
        <v>154</v>
      </c>
      <c r="E88" s="63" t="s">
        <v>232</v>
      </c>
      <c r="F88" s="144"/>
      <c r="G88" s="144"/>
      <c r="H88" s="150">
        <v>-52780.921571803206</v>
      </c>
      <c r="I88" s="145"/>
    </row>
    <row r="89" spans="1:10" s="9" customFormat="1" ht="28.5" x14ac:dyDescent="0.45">
      <c r="A89" s="132">
        <f t="shared" si="1"/>
        <v>86</v>
      </c>
      <c r="B89" s="142">
        <v>8901</v>
      </c>
      <c r="C89" s="142" t="s">
        <v>77</v>
      </c>
      <c r="D89" s="142" t="s">
        <v>155</v>
      </c>
      <c r="E89" s="63" t="s">
        <v>232</v>
      </c>
      <c r="F89" s="146"/>
      <c r="G89" s="144"/>
      <c r="H89" s="150">
        <v>-15220.721252323085</v>
      </c>
      <c r="I89" s="145"/>
    </row>
    <row r="90" spans="1:10" s="9" customFormat="1" ht="42.75" x14ac:dyDescent="0.45">
      <c r="A90" s="132">
        <f t="shared" si="1"/>
        <v>87</v>
      </c>
      <c r="B90" s="142">
        <v>8902</v>
      </c>
      <c r="C90" s="143" t="s">
        <v>77</v>
      </c>
      <c r="D90" s="142" t="s">
        <v>156</v>
      </c>
      <c r="E90" s="63" t="s">
        <v>232</v>
      </c>
      <c r="F90" s="144"/>
      <c r="G90" s="144"/>
      <c r="H90" s="150">
        <v>-3957.9984625221423</v>
      </c>
      <c r="I90" s="145"/>
    </row>
    <row r="91" spans="1:10" s="9" customFormat="1" ht="42.75" x14ac:dyDescent="0.45">
      <c r="A91" s="132">
        <f t="shared" si="1"/>
        <v>88</v>
      </c>
      <c r="B91" s="142">
        <v>8903</v>
      </c>
      <c r="C91" s="143" t="s">
        <v>77</v>
      </c>
      <c r="D91" s="142" t="s">
        <v>157</v>
      </c>
      <c r="E91" s="63" t="s">
        <v>232</v>
      </c>
      <c r="F91" s="144"/>
      <c r="G91" s="144"/>
      <c r="H91" s="150">
        <v>-2261.8093156198956</v>
      </c>
      <c r="I91" s="126"/>
    </row>
    <row r="92" spans="1:10" s="9" customFormat="1" ht="28.5" x14ac:dyDescent="0.45">
      <c r="A92" s="132">
        <f t="shared" si="1"/>
        <v>89</v>
      </c>
      <c r="B92" s="142">
        <v>79306</v>
      </c>
      <c r="C92" s="143" t="s">
        <v>77</v>
      </c>
      <c r="D92" s="142" t="s">
        <v>158</v>
      </c>
      <c r="E92" s="63" t="s">
        <v>232</v>
      </c>
      <c r="F92" s="144"/>
      <c r="G92" s="144"/>
      <c r="H92" s="150">
        <v>-109095.87823930933</v>
      </c>
      <c r="I92" s="126"/>
    </row>
    <row r="93" spans="1:10" s="9" customFormat="1" ht="28.5" x14ac:dyDescent="0.45">
      <c r="A93" s="132">
        <f t="shared" si="1"/>
        <v>90</v>
      </c>
      <c r="B93" s="142">
        <v>79307</v>
      </c>
      <c r="C93" s="143" t="s">
        <v>77</v>
      </c>
      <c r="D93" s="142" t="s">
        <v>159</v>
      </c>
      <c r="E93" s="63" t="s">
        <v>232</v>
      </c>
      <c r="F93" s="144"/>
      <c r="G93" s="144"/>
      <c r="H93" s="150">
        <v>-8391.9906337930261</v>
      </c>
      <c r="I93" s="126"/>
    </row>
    <row r="94" spans="1:10" s="9" customFormat="1" ht="28.5" x14ac:dyDescent="0.45">
      <c r="A94" s="132">
        <f t="shared" si="1"/>
        <v>91</v>
      </c>
      <c r="B94" s="142">
        <v>79308</v>
      </c>
      <c r="C94" s="143" t="s">
        <v>77</v>
      </c>
      <c r="D94" s="142" t="s">
        <v>160</v>
      </c>
      <c r="E94" s="63" t="s">
        <v>232</v>
      </c>
      <c r="F94" s="144"/>
      <c r="G94" s="144"/>
      <c r="H94" s="150">
        <v>-1409.8544264772281</v>
      </c>
      <c r="I94" s="126"/>
    </row>
    <row r="95" spans="1:10" s="11" customFormat="1" x14ac:dyDescent="0.45">
      <c r="A95" s="110">
        <f t="shared" si="1"/>
        <v>92</v>
      </c>
      <c r="B95" s="64"/>
      <c r="C95" s="65" t="s">
        <v>167</v>
      </c>
      <c r="D95" s="64" t="s">
        <v>170</v>
      </c>
      <c r="E95" s="53" t="s">
        <v>171</v>
      </c>
      <c r="F95" s="59"/>
      <c r="G95" s="59"/>
      <c r="H95" s="150">
        <v>-500000</v>
      </c>
      <c r="I95" s="123"/>
      <c r="J95" s="156"/>
    </row>
    <row r="96" spans="1:10" s="11" customFormat="1" ht="28.5" x14ac:dyDescent="0.45">
      <c r="A96" s="110">
        <f t="shared" si="1"/>
        <v>93</v>
      </c>
      <c r="B96" s="64"/>
      <c r="C96" s="65" t="s">
        <v>167</v>
      </c>
      <c r="D96" s="64" t="s">
        <v>172</v>
      </c>
      <c r="E96" s="53" t="s">
        <v>222</v>
      </c>
      <c r="F96" s="59"/>
      <c r="G96" s="59"/>
      <c r="H96" s="150">
        <v>-4000000</v>
      </c>
      <c r="I96" s="123"/>
    </row>
    <row r="97" spans="1:9" s="11" customFormat="1" x14ac:dyDescent="0.45">
      <c r="A97" s="110">
        <f t="shared" si="1"/>
        <v>94</v>
      </c>
      <c r="B97" s="64" t="s">
        <v>63</v>
      </c>
      <c r="C97" s="65" t="s">
        <v>167</v>
      </c>
      <c r="D97" s="64" t="s">
        <v>178</v>
      </c>
      <c r="E97" s="53" t="s">
        <v>222</v>
      </c>
      <c r="F97" s="59"/>
      <c r="G97" s="59"/>
      <c r="H97" s="150">
        <v>-30000</v>
      </c>
      <c r="I97" s="123"/>
    </row>
    <row r="98" spans="1:9" s="11" customFormat="1" ht="28.5" x14ac:dyDescent="0.45">
      <c r="A98" s="110">
        <f t="shared" si="1"/>
        <v>95</v>
      </c>
      <c r="B98" s="64" t="s">
        <v>63</v>
      </c>
      <c r="C98" s="65" t="s">
        <v>167</v>
      </c>
      <c r="D98" s="64" t="s">
        <v>185</v>
      </c>
      <c r="E98" s="53" t="s">
        <v>223</v>
      </c>
      <c r="F98" s="59"/>
      <c r="G98" s="59"/>
      <c r="H98" s="151">
        <v>-2870000</v>
      </c>
      <c r="I98" s="123"/>
    </row>
    <row r="99" spans="1:9" s="11" customFormat="1" x14ac:dyDescent="0.45">
      <c r="A99" s="110">
        <f t="shared" si="1"/>
        <v>96</v>
      </c>
      <c r="B99" s="64"/>
      <c r="C99" s="65" t="s">
        <v>167</v>
      </c>
      <c r="D99" s="64" t="s">
        <v>177</v>
      </c>
      <c r="E99" s="53" t="s">
        <v>237</v>
      </c>
      <c r="F99" s="59"/>
      <c r="G99" s="59"/>
      <c r="H99" s="158">
        <v>-3600000</v>
      </c>
      <c r="I99" s="123"/>
    </row>
    <row r="100" spans="1:9" s="11" customFormat="1" ht="28.5" x14ac:dyDescent="0.45">
      <c r="A100" s="110">
        <f t="shared" si="1"/>
        <v>97</v>
      </c>
      <c r="B100" s="64"/>
      <c r="C100" s="65" t="s">
        <v>173</v>
      </c>
      <c r="D100" s="64" t="s">
        <v>159</v>
      </c>
      <c r="E100" s="53" t="s">
        <v>224</v>
      </c>
      <c r="F100" s="59"/>
      <c r="G100" s="59"/>
      <c r="H100" s="152">
        <v>-12500</v>
      </c>
      <c r="I100" s="123"/>
    </row>
    <row r="101" spans="1:9" s="11" customFormat="1" x14ac:dyDescent="0.45">
      <c r="A101" s="110">
        <f t="shared" si="1"/>
        <v>98</v>
      </c>
      <c r="B101" s="64" t="s">
        <v>177</v>
      </c>
      <c r="C101" s="65" t="s">
        <v>173</v>
      </c>
      <c r="D101" s="64" t="s">
        <v>225</v>
      </c>
      <c r="E101" s="53" t="s">
        <v>226</v>
      </c>
      <c r="F101" s="59"/>
      <c r="G101" s="59"/>
      <c r="H101" s="150">
        <v>-3500000</v>
      </c>
      <c r="I101" s="123"/>
    </row>
    <row r="102" spans="1:9" s="11" customFormat="1" x14ac:dyDescent="0.45">
      <c r="A102" s="110">
        <f t="shared" si="1"/>
        <v>99</v>
      </c>
      <c r="B102" s="64" t="s">
        <v>179</v>
      </c>
      <c r="C102" s="64" t="s">
        <v>180</v>
      </c>
      <c r="D102" s="64" t="s">
        <v>181</v>
      </c>
      <c r="E102" s="53" t="s">
        <v>182</v>
      </c>
      <c r="F102" s="59"/>
      <c r="G102" s="59"/>
      <c r="H102" s="150">
        <v>-1000000</v>
      </c>
      <c r="I102" s="123"/>
    </row>
    <row r="103" spans="1:9" s="11" customFormat="1" x14ac:dyDescent="0.45">
      <c r="A103" s="110">
        <f t="shared" si="1"/>
        <v>100</v>
      </c>
      <c r="B103" s="64" t="s">
        <v>63</v>
      </c>
      <c r="C103" s="64" t="s">
        <v>184</v>
      </c>
      <c r="D103" s="64" t="s">
        <v>185</v>
      </c>
      <c r="E103" s="53" t="s">
        <v>186</v>
      </c>
      <c r="F103" s="59"/>
      <c r="G103" s="59"/>
      <c r="H103" s="150">
        <v>-90000</v>
      </c>
      <c r="I103" s="123"/>
    </row>
    <row r="104" spans="1:9" s="11" customFormat="1" x14ac:dyDescent="0.45">
      <c r="A104" s="110">
        <f t="shared" si="1"/>
        <v>101</v>
      </c>
      <c r="B104" s="64">
        <v>64115</v>
      </c>
      <c r="C104" s="64" t="s">
        <v>184</v>
      </c>
      <c r="D104" s="64"/>
      <c r="E104" s="53" t="s">
        <v>187</v>
      </c>
      <c r="F104" s="59"/>
      <c r="G104" s="59"/>
      <c r="H104" s="150">
        <v>-5807124</v>
      </c>
      <c r="I104" s="123"/>
    </row>
    <row r="105" spans="1:9" s="11" customFormat="1" x14ac:dyDescent="0.45">
      <c r="A105" s="110">
        <f t="shared" si="1"/>
        <v>102</v>
      </c>
      <c r="B105" s="64" t="s">
        <v>63</v>
      </c>
      <c r="C105" s="64" t="s">
        <v>190</v>
      </c>
      <c r="D105" s="64" t="s">
        <v>63</v>
      </c>
      <c r="E105" s="53" t="s">
        <v>230</v>
      </c>
      <c r="F105" s="59"/>
      <c r="G105" s="59"/>
      <c r="H105" s="150">
        <v>-600000</v>
      </c>
      <c r="I105" s="123"/>
    </row>
    <row r="106" spans="1:9" s="11" customFormat="1" x14ac:dyDescent="0.45">
      <c r="A106" s="110">
        <f t="shared" si="1"/>
        <v>103</v>
      </c>
      <c r="B106" s="64"/>
      <c r="C106" s="64" t="s">
        <v>194</v>
      </c>
      <c r="D106" s="64" t="s">
        <v>233</v>
      </c>
      <c r="E106" s="53" t="s">
        <v>202</v>
      </c>
      <c r="F106" s="59"/>
      <c r="G106" s="59"/>
      <c r="H106" s="150">
        <v>-5807124</v>
      </c>
      <c r="I106" s="123"/>
    </row>
    <row r="107" spans="1:9" s="11" customFormat="1" x14ac:dyDescent="0.45">
      <c r="A107" s="110">
        <f t="shared" si="1"/>
        <v>104</v>
      </c>
      <c r="B107" s="64" t="s">
        <v>63</v>
      </c>
      <c r="C107" s="64" t="s">
        <v>194</v>
      </c>
      <c r="D107" s="64" t="s">
        <v>63</v>
      </c>
      <c r="E107" s="53" t="s">
        <v>227</v>
      </c>
      <c r="F107" s="59"/>
      <c r="G107" s="59"/>
      <c r="H107" s="150">
        <f>-12382596*0.1</f>
        <v>-1238259.6000000001</v>
      </c>
      <c r="I107" s="123"/>
    </row>
    <row r="108" spans="1:9" s="11" customFormat="1" x14ac:dyDescent="0.45">
      <c r="A108" s="110">
        <f t="shared" si="1"/>
        <v>105</v>
      </c>
      <c r="B108" s="64" t="s">
        <v>60</v>
      </c>
      <c r="C108" s="64" t="s">
        <v>203</v>
      </c>
      <c r="D108" s="64" t="s">
        <v>204</v>
      </c>
      <c r="E108" s="53" t="s">
        <v>205</v>
      </c>
      <c r="F108" s="59"/>
      <c r="G108" s="59"/>
      <c r="H108" s="150">
        <v>-650000</v>
      </c>
      <c r="I108" s="123"/>
    </row>
    <row r="109" spans="1:9" s="11" customFormat="1" x14ac:dyDescent="0.45">
      <c r="A109" s="110">
        <f t="shared" si="1"/>
        <v>106</v>
      </c>
      <c r="B109" s="64" t="s">
        <v>206</v>
      </c>
      <c r="C109" s="64" t="s">
        <v>203</v>
      </c>
      <c r="D109" s="64" t="s">
        <v>207</v>
      </c>
      <c r="E109" s="53" t="s">
        <v>208</v>
      </c>
      <c r="F109" s="59"/>
      <c r="G109" s="59"/>
      <c r="H109" s="150">
        <v>-500000</v>
      </c>
      <c r="I109" s="123"/>
    </row>
    <row r="110" spans="1:9" s="11" customFormat="1" ht="28.5" x14ac:dyDescent="0.45">
      <c r="A110" s="110">
        <f t="shared" si="1"/>
        <v>107</v>
      </c>
      <c r="B110" s="64" t="s">
        <v>63</v>
      </c>
      <c r="C110" s="64" t="s">
        <v>203</v>
      </c>
      <c r="D110" s="64" t="s">
        <v>62</v>
      </c>
      <c r="E110" s="53" t="s">
        <v>229</v>
      </c>
      <c r="F110" s="59"/>
      <c r="G110" s="59"/>
      <c r="H110" s="150">
        <v>-95801</v>
      </c>
      <c r="I110" s="123"/>
    </row>
    <row r="111" spans="1:9" s="11" customFormat="1" ht="28.5" x14ac:dyDescent="0.45">
      <c r="A111" s="110">
        <f t="shared" si="1"/>
        <v>108</v>
      </c>
      <c r="B111" s="64" t="s">
        <v>63</v>
      </c>
      <c r="C111" s="64" t="s">
        <v>203</v>
      </c>
      <c r="D111" s="64" t="s">
        <v>62</v>
      </c>
      <c r="E111" s="53" t="s">
        <v>228</v>
      </c>
      <c r="F111" s="59"/>
      <c r="G111" s="59"/>
      <c r="H111" s="150">
        <v>-204199</v>
      </c>
      <c r="I111" s="123"/>
    </row>
    <row r="112" spans="1:9" ht="17.649999999999999" thickBot="1" x14ac:dyDescent="0.5">
      <c r="A112" s="185" t="s">
        <v>13</v>
      </c>
      <c r="B112" s="186"/>
      <c r="C112" s="186"/>
      <c r="D112" s="186"/>
      <c r="E112" s="187"/>
      <c r="F112" s="60">
        <f>SUM(F4:F111)</f>
        <v>0</v>
      </c>
      <c r="G112" s="61">
        <f>SUM(G4:G111)</f>
        <v>0</v>
      </c>
      <c r="H112" s="153">
        <f>SUM(H4:H111)</f>
        <v>-39092379.465669073</v>
      </c>
      <c r="I112" s="125">
        <f>SUM(I4:I111)</f>
        <v>0</v>
      </c>
    </row>
    <row r="113" spans="1:9" ht="7.5" customHeight="1" thickBot="1" x14ac:dyDescent="0.45">
      <c r="A113" s="22"/>
      <c r="B113" s="23"/>
      <c r="C113" s="24"/>
      <c r="D113" s="24"/>
      <c r="E113" s="24"/>
      <c r="F113" s="34"/>
      <c r="G113" s="35"/>
      <c r="H113" s="154"/>
      <c r="I113" s="35"/>
    </row>
  </sheetData>
  <mergeCells count="5">
    <mergeCell ref="A112:E112"/>
    <mergeCell ref="A2:E2"/>
    <mergeCell ref="F2:G2"/>
    <mergeCell ref="H2:I2"/>
    <mergeCell ref="A1:I1"/>
  </mergeCells>
  <pageMargins left="0.16" right="0.16" top="0.54" bottom="0.24" header="0.3" footer="0.16"/>
  <pageSetup scale="3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328125" defaultRowHeight="14.25" x14ac:dyDescent="0.45"/>
  <cols>
    <col min="1" max="16384" width="9.1328125" style="103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G15" sqref="G15"/>
    </sheetView>
  </sheetViews>
  <sheetFormatPr defaultColWidth="9.1328125" defaultRowHeight="14.25" x14ac:dyDescent="0.4"/>
  <cols>
    <col min="1" max="1" width="5.86328125" style="5" customWidth="1"/>
    <col min="2" max="2" width="9" style="6" customWidth="1"/>
    <col min="3" max="3" width="11.59765625" style="1" bestFit="1" customWidth="1"/>
    <col min="4" max="4" width="39.59765625" style="1" customWidth="1"/>
    <col min="5" max="5" width="16.1328125" style="49" hidden="1" customWidth="1"/>
    <col min="6" max="6" width="14.73046875" style="49" hidden="1" customWidth="1"/>
    <col min="7" max="7" width="14.1328125" style="49" bestFit="1" customWidth="1"/>
    <col min="8" max="8" width="15.1328125" style="49" bestFit="1" customWidth="1"/>
    <col min="9" max="9" width="9.1328125" style="1"/>
    <col min="10" max="10" width="10.86328125" style="1" bestFit="1" customWidth="1"/>
    <col min="11" max="16384" width="9.1328125" style="1"/>
  </cols>
  <sheetData>
    <row r="1" spans="1:10" s="11" customFormat="1" ht="35.25" customHeight="1" thickBot="1" x14ac:dyDescent="0.5">
      <c r="A1" s="193" t="s">
        <v>24</v>
      </c>
      <c r="B1" s="194"/>
      <c r="C1" s="194"/>
      <c r="D1" s="194"/>
      <c r="E1" s="173"/>
      <c r="F1" s="173"/>
      <c r="G1" s="173"/>
      <c r="H1" s="174"/>
    </row>
    <row r="2" spans="1:10" ht="21.75" x14ac:dyDescent="0.5">
      <c r="A2" s="188"/>
      <c r="B2" s="189"/>
      <c r="C2" s="189"/>
      <c r="D2" s="189"/>
      <c r="E2" s="195" t="s">
        <v>25</v>
      </c>
      <c r="F2" s="196"/>
      <c r="G2" s="196" t="s">
        <v>47</v>
      </c>
      <c r="H2" s="197"/>
    </row>
    <row r="3" spans="1:10" s="4" customFormat="1" ht="57" x14ac:dyDescent="0.45">
      <c r="A3" s="21" t="s">
        <v>9</v>
      </c>
      <c r="B3" s="2" t="s">
        <v>6</v>
      </c>
      <c r="C3" s="3" t="s">
        <v>4</v>
      </c>
      <c r="D3" s="26" t="s">
        <v>1</v>
      </c>
      <c r="E3" s="44" t="s">
        <v>26</v>
      </c>
      <c r="F3" s="45" t="s">
        <v>27</v>
      </c>
      <c r="G3" s="44" t="s">
        <v>26</v>
      </c>
      <c r="H3" s="45" t="s">
        <v>27</v>
      </c>
    </row>
    <row r="4" spans="1:10" x14ac:dyDescent="0.4">
      <c r="A4" s="52">
        <v>1</v>
      </c>
      <c r="B4" s="53"/>
      <c r="C4" s="54" t="s">
        <v>194</v>
      </c>
      <c r="D4" s="55" t="s">
        <v>195</v>
      </c>
      <c r="E4" s="77" t="s">
        <v>196</v>
      </c>
      <c r="F4" s="80"/>
      <c r="G4" s="78">
        <v>3660000</v>
      </c>
      <c r="H4" s="80">
        <v>0</v>
      </c>
    </row>
    <row r="5" spans="1:10" s="11" customFormat="1" x14ac:dyDescent="0.45">
      <c r="A5" s="52">
        <v>2</v>
      </c>
      <c r="B5" s="53"/>
      <c r="C5" s="54"/>
      <c r="D5" s="55"/>
      <c r="E5" s="77"/>
      <c r="F5" s="80"/>
      <c r="G5" s="78">
        <v>0</v>
      </c>
      <c r="H5" s="80">
        <v>0</v>
      </c>
    </row>
    <row r="6" spans="1:10" s="11" customFormat="1" x14ac:dyDescent="0.45">
      <c r="A6" s="52">
        <v>3</v>
      </c>
      <c r="B6" s="53"/>
      <c r="C6" s="53"/>
      <c r="D6" s="55"/>
      <c r="E6" s="77"/>
      <c r="F6" s="80"/>
      <c r="G6" s="78">
        <v>0</v>
      </c>
      <c r="H6" s="80">
        <v>0</v>
      </c>
      <c r="J6" s="101"/>
    </row>
    <row r="7" spans="1:10" s="11" customFormat="1" x14ac:dyDescent="0.45">
      <c r="A7" s="52">
        <v>4</v>
      </c>
      <c r="B7" s="53"/>
      <c r="C7" s="53"/>
      <c r="D7" s="55"/>
      <c r="E7" s="77"/>
      <c r="F7" s="80"/>
      <c r="G7" s="78">
        <v>0</v>
      </c>
      <c r="H7" s="80">
        <v>0</v>
      </c>
    </row>
    <row r="8" spans="1:10" s="11" customFormat="1" x14ac:dyDescent="0.45">
      <c r="A8" s="52">
        <v>5</v>
      </c>
      <c r="B8" s="53"/>
      <c r="C8" s="53"/>
      <c r="D8" s="55"/>
      <c r="E8" s="77"/>
      <c r="F8" s="80"/>
      <c r="G8" s="78">
        <v>0</v>
      </c>
      <c r="H8" s="80">
        <v>0</v>
      </c>
    </row>
    <row r="9" spans="1:10" s="11" customFormat="1" x14ac:dyDescent="0.45">
      <c r="A9" s="52">
        <v>6</v>
      </c>
      <c r="B9" s="53"/>
      <c r="C9" s="53"/>
      <c r="D9" s="55"/>
      <c r="E9" s="77"/>
      <c r="F9" s="80"/>
      <c r="G9" s="78">
        <v>0</v>
      </c>
      <c r="H9" s="80">
        <v>0</v>
      </c>
    </row>
    <row r="10" spans="1:10" s="11" customFormat="1" x14ac:dyDescent="0.45">
      <c r="A10" s="52">
        <v>7</v>
      </c>
      <c r="B10" s="53"/>
      <c r="C10" s="53"/>
      <c r="D10" s="55"/>
      <c r="E10" s="77"/>
      <c r="F10" s="80"/>
      <c r="G10" s="78">
        <v>0</v>
      </c>
      <c r="H10" s="80">
        <v>0</v>
      </c>
    </row>
    <row r="11" spans="1:10" ht="15.4" thickBot="1" x14ac:dyDescent="0.45">
      <c r="A11" s="198" t="s">
        <v>13</v>
      </c>
      <c r="B11" s="199"/>
      <c r="C11" s="199"/>
      <c r="D11" s="200"/>
      <c r="E11" s="68">
        <f>SUM(E4:E10)</f>
        <v>0</v>
      </c>
      <c r="F11" s="69">
        <f>SUM(F4:F10)</f>
        <v>0</v>
      </c>
      <c r="G11" s="70">
        <f>SUM(G4:G10)</f>
        <v>3660000</v>
      </c>
      <c r="H11" s="69">
        <f>SUM(H4:H10)</f>
        <v>0</v>
      </c>
    </row>
    <row r="12" spans="1:10" ht="7.5" customHeight="1" thickBot="1" x14ac:dyDescent="0.45">
      <c r="A12" s="22"/>
      <c r="B12" s="23"/>
      <c r="C12" s="24"/>
      <c r="D12" s="24"/>
      <c r="E12" s="46"/>
      <c r="F12" s="47"/>
      <c r="G12" s="48"/>
      <c r="H12" s="47"/>
    </row>
  </sheetData>
  <mergeCells count="5">
    <mergeCell ref="A1:H1"/>
    <mergeCell ref="A2:D2"/>
    <mergeCell ref="E2:F2"/>
    <mergeCell ref="G2:H2"/>
    <mergeCell ref="A11:D11"/>
  </mergeCells>
  <pageMargins left="0.16" right="0.16" top="0.48" bottom="0.37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Increases</vt:lpstr>
      <vt:lpstr>Decreases</vt:lpstr>
      <vt:lpstr>Revenue</vt:lpstr>
      <vt:lpstr>Increases!Print_Area</vt:lpstr>
      <vt:lpstr>Decreases!Print_Titles</vt:lpstr>
      <vt:lpstr>Increases!Print_Titles</vt:lpstr>
      <vt:lpstr>Revenue!Print_Titles</vt:lpstr>
    </vt:vector>
  </TitlesOfParts>
  <Company>City Of Richmond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Meghan K. - Council Chief of Staff Office</dc:creator>
  <cp:lastModifiedBy>Christopher Suarez</cp:lastModifiedBy>
  <cp:lastPrinted>2021-04-15T14:24:56Z</cp:lastPrinted>
  <dcterms:created xsi:type="dcterms:W3CDTF">2018-01-09T20:52:54Z</dcterms:created>
  <dcterms:modified xsi:type="dcterms:W3CDTF">2021-04-19T18:50:58Z</dcterms:modified>
</cp:coreProperties>
</file>